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002 NOVÉ\KROS\"/>
    </mc:Choice>
  </mc:AlternateContent>
  <bookViews>
    <workbookView xWindow="0" yWindow="0" windowWidth="0" windowHeight="0"/>
  </bookViews>
  <sheets>
    <sheet name="Rekapitulace stavby" sheetId="1" r:id="rId1"/>
    <sheet name="SO101.1 - Polní cesta C2 ..." sheetId="2" r:id="rId2"/>
    <sheet name="SO101.2 - Polní cesta C2 ..." sheetId="3" r:id="rId3"/>
    <sheet name="SO102.1 - Polní cesta C3 ..." sheetId="4" r:id="rId4"/>
    <sheet name="SO102.2 - Polní cesta C3 ..." sheetId="5" r:id="rId5"/>
    <sheet name="SO103 - Polní cesta C13" sheetId="6" r:id="rId6"/>
    <sheet name="SO104.1 - Polní cesta C14..." sheetId="7" r:id="rId7"/>
    <sheet name="SO104.2 - Polní cesta C14..." sheetId="8" r:id="rId8"/>
    <sheet name="SO104.3 - Polní cesta C14..." sheetId="9" r:id="rId9"/>
    <sheet name="SO301 - Propustek P1" sheetId="10" r:id="rId10"/>
    <sheet name="SO302 - Vodohospodářská o..." sheetId="11" r:id="rId11"/>
    <sheet name="SO801 - Interakční prvek IP5" sheetId="12" r:id="rId12"/>
    <sheet name="SO802 - Interakční prvek IP6" sheetId="13" r:id="rId13"/>
    <sheet name="SO803 - Interakční prvek IP8" sheetId="14" r:id="rId14"/>
    <sheet name="SO804 - Lokální biokorido..." sheetId="15" r:id="rId15"/>
    <sheet name="SO805 - Lokální biocentru..." sheetId="16" r:id="rId16"/>
    <sheet name="SO806 - Plocha pro terénn..." sheetId="17" r:id="rId17"/>
    <sheet name="Pokyny pro vyplnění" sheetId="18" r:id="rId18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'SO101.1 - Polní cesta C2 ...'!$C$93:$K$287</definedName>
    <definedName name="_xlnm.Print_Area" localSheetId="1">'SO101.1 - Polní cesta C2 ...'!$C$4:$J$39,'SO101.1 - Polní cesta C2 ...'!$C$45:$J$75,'SO101.1 - Polní cesta C2 ...'!$C$81:$K$287</definedName>
    <definedName name="_xlnm.Print_Titles" localSheetId="1">'SO101.1 - Polní cesta C2 ...'!$93:$93</definedName>
    <definedName name="_xlnm._FilterDatabase" localSheetId="2" hidden="1">'SO101.2 - Polní cesta C2 ...'!$C$91:$K$233</definedName>
    <definedName name="_xlnm.Print_Area" localSheetId="2">'SO101.2 - Polní cesta C2 ...'!$C$4:$J$39,'SO101.2 - Polní cesta C2 ...'!$C$45:$J$73,'SO101.2 - Polní cesta C2 ...'!$C$79:$K$233</definedName>
    <definedName name="_xlnm.Print_Titles" localSheetId="2">'SO101.2 - Polní cesta C2 ...'!$91:$91</definedName>
    <definedName name="_xlnm._FilterDatabase" localSheetId="3" hidden="1">'SO102.1 - Polní cesta C3 ...'!$C$91:$K$222</definedName>
    <definedName name="_xlnm.Print_Area" localSheetId="3">'SO102.1 - Polní cesta C3 ...'!$C$4:$J$39,'SO102.1 - Polní cesta C3 ...'!$C$45:$J$73,'SO102.1 - Polní cesta C3 ...'!$C$79:$K$222</definedName>
    <definedName name="_xlnm.Print_Titles" localSheetId="3">'SO102.1 - Polní cesta C3 ...'!$91:$91</definedName>
    <definedName name="_xlnm._FilterDatabase" localSheetId="4" hidden="1">'SO102.2 - Polní cesta C3 ...'!$C$91:$K$223</definedName>
    <definedName name="_xlnm.Print_Area" localSheetId="4">'SO102.2 - Polní cesta C3 ...'!$C$4:$J$39,'SO102.2 - Polní cesta C3 ...'!$C$45:$J$73,'SO102.2 - Polní cesta C3 ...'!$C$79:$K$223</definedName>
    <definedName name="_xlnm.Print_Titles" localSheetId="4">'SO102.2 - Polní cesta C3 ...'!$91:$91</definedName>
    <definedName name="_xlnm._FilterDatabase" localSheetId="5" hidden="1">'SO103 - Polní cesta C13'!$C$93:$K$254</definedName>
    <definedName name="_xlnm.Print_Area" localSheetId="5">'SO103 - Polní cesta C13'!$C$4:$J$39,'SO103 - Polní cesta C13'!$C$45:$J$75,'SO103 - Polní cesta C13'!$C$81:$K$254</definedName>
    <definedName name="_xlnm.Print_Titles" localSheetId="5">'SO103 - Polní cesta C13'!$93:$93</definedName>
    <definedName name="_xlnm._FilterDatabase" localSheetId="6" hidden="1">'SO104.1 - Polní cesta C14...'!$C$93:$K$223</definedName>
    <definedName name="_xlnm.Print_Area" localSheetId="6">'SO104.1 - Polní cesta C14...'!$C$4:$J$39,'SO104.1 - Polní cesta C14...'!$C$45:$J$75,'SO104.1 - Polní cesta C14...'!$C$81:$K$223</definedName>
    <definedName name="_xlnm.Print_Titles" localSheetId="6">'SO104.1 - Polní cesta C14...'!$93:$93</definedName>
    <definedName name="_xlnm._FilterDatabase" localSheetId="7" hidden="1">'SO104.2 - Polní cesta C14...'!$C$91:$K$227</definedName>
    <definedName name="_xlnm.Print_Area" localSheetId="7">'SO104.2 - Polní cesta C14...'!$C$4:$J$39,'SO104.2 - Polní cesta C14...'!$C$45:$J$73,'SO104.2 - Polní cesta C14...'!$C$79:$K$227</definedName>
    <definedName name="_xlnm.Print_Titles" localSheetId="7">'SO104.2 - Polní cesta C14...'!$91:$91</definedName>
    <definedName name="_xlnm._FilterDatabase" localSheetId="8" hidden="1">'SO104.3 - Polní cesta C14...'!$C$90:$K$141</definedName>
    <definedName name="_xlnm.Print_Area" localSheetId="8">'SO104.3 - Polní cesta C14...'!$C$4:$J$39,'SO104.3 - Polní cesta C14...'!$C$45:$J$72,'SO104.3 - Polní cesta C14...'!$C$78:$K$141</definedName>
    <definedName name="_xlnm.Print_Titles" localSheetId="8">'SO104.3 - Polní cesta C14...'!$90:$90</definedName>
    <definedName name="_xlnm._FilterDatabase" localSheetId="9" hidden="1">'SO301 - Propustek P1'!$C$96:$K$333</definedName>
    <definedName name="_xlnm.Print_Area" localSheetId="9">'SO301 - Propustek P1'!$C$4:$J$39,'SO301 - Propustek P1'!$C$45:$J$78,'SO301 - Propustek P1'!$C$84:$K$333</definedName>
    <definedName name="_xlnm.Print_Titles" localSheetId="9">'SO301 - Propustek P1'!$96:$96</definedName>
    <definedName name="_xlnm._FilterDatabase" localSheetId="10" hidden="1">'SO302 - Vodohospodářská o...'!$C$92:$K$239</definedName>
    <definedName name="_xlnm.Print_Area" localSheetId="10">'SO302 - Vodohospodářská o...'!$C$4:$J$39,'SO302 - Vodohospodářská o...'!$C$45:$J$74,'SO302 - Vodohospodářská o...'!$C$80:$K$239</definedName>
    <definedName name="_xlnm.Print_Titles" localSheetId="10">'SO302 - Vodohospodářská o...'!$92:$92</definedName>
    <definedName name="_xlnm._FilterDatabase" localSheetId="11" hidden="1">'SO801 - Interakční prvek IP5'!$C$89:$K$208</definedName>
    <definedName name="_xlnm.Print_Area" localSheetId="11">'SO801 - Interakční prvek IP5'!$C$4:$J$39,'SO801 - Interakční prvek IP5'!$C$45:$J$71,'SO801 - Interakční prvek IP5'!$C$77:$K$208</definedName>
    <definedName name="_xlnm.Print_Titles" localSheetId="11">'SO801 - Interakční prvek IP5'!$89:$89</definedName>
    <definedName name="_xlnm._FilterDatabase" localSheetId="12" hidden="1">'SO802 - Interakční prvek IP6'!$C$89:$K$205</definedName>
    <definedName name="_xlnm.Print_Area" localSheetId="12">'SO802 - Interakční prvek IP6'!$C$4:$J$39,'SO802 - Interakční prvek IP6'!$C$45:$J$71,'SO802 - Interakční prvek IP6'!$C$77:$K$205</definedName>
    <definedName name="_xlnm.Print_Titles" localSheetId="12">'SO802 - Interakční prvek IP6'!$89:$89</definedName>
    <definedName name="_xlnm._FilterDatabase" localSheetId="13" hidden="1">'SO803 - Interakční prvek IP8'!$C$89:$K$198</definedName>
    <definedName name="_xlnm.Print_Area" localSheetId="13">'SO803 - Interakční prvek IP8'!$C$4:$J$39,'SO803 - Interakční prvek IP8'!$C$45:$J$71,'SO803 - Interakční prvek IP8'!$C$77:$K$198</definedName>
    <definedName name="_xlnm.Print_Titles" localSheetId="13">'SO803 - Interakční prvek IP8'!$89:$89</definedName>
    <definedName name="_xlnm._FilterDatabase" localSheetId="14" hidden="1">'SO804 - Lokální biokorido...'!$C$89:$K$246</definedName>
    <definedName name="_xlnm.Print_Area" localSheetId="14">'SO804 - Lokální biokorido...'!$C$4:$J$39,'SO804 - Lokální biokorido...'!$C$45:$J$71,'SO804 - Lokální biokorido...'!$C$77:$K$246</definedName>
    <definedName name="_xlnm.Print_Titles" localSheetId="14">'SO804 - Lokální biokorido...'!$89:$89</definedName>
    <definedName name="_xlnm._FilterDatabase" localSheetId="15" hidden="1">'SO805 - Lokální biocentru...'!$C$89:$K$252</definedName>
    <definedName name="_xlnm.Print_Area" localSheetId="15">'SO805 - Lokální biocentru...'!$C$4:$J$39,'SO805 - Lokální biocentru...'!$C$45:$J$71,'SO805 - Lokální biocentru...'!$C$77:$K$252</definedName>
    <definedName name="_xlnm.Print_Titles" localSheetId="15">'SO805 - Lokální biocentru...'!$89:$89</definedName>
    <definedName name="_xlnm._FilterDatabase" localSheetId="16" hidden="1">'SO806 - Plocha pro terénn...'!$C$90:$K$173</definedName>
    <definedName name="_xlnm.Print_Area" localSheetId="16">'SO806 - Plocha pro terénn...'!$C$4:$J$39,'SO806 - Plocha pro terénn...'!$C$45:$J$72,'SO806 - Plocha pro terénn...'!$C$78:$K$173</definedName>
    <definedName name="_xlnm.Print_Titles" localSheetId="16">'SO806 - Plocha pro terénn...'!$90:$90</definedName>
    <definedName name="_xlnm.Print_Area" localSheetId="1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7" l="1" r="J124"/>
  <c r="J37"/>
  <c r="J36"/>
  <c i="1" r="AY70"/>
  <c i="17" r="J35"/>
  <c i="1" r="AX70"/>
  <c i="17" r="BI171"/>
  <c r="BH171"/>
  <c r="BG171"/>
  <c r="BF171"/>
  <c r="T171"/>
  <c r="T170"/>
  <c r="R171"/>
  <c r="R170"/>
  <c r="P171"/>
  <c r="P170"/>
  <c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J63"/>
  <c r="BI121"/>
  <c r="BH121"/>
  <c r="BG121"/>
  <c r="BF121"/>
  <c r="T121"/>
  <c r="T120"/>
  <c r="R121"/>
  <c r="R120"/>
  <c r="P121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8"/>
  <c r="F87"/>
  <c r="F85"/>
  <c r="E83"/>
  <c r="J55"/>
  <c r="F54"/>
  <c r="F52"/>
  <c r="E50"/>
  <c r="J21"/>
  <c r="E21"/>
  <c r="J87"/>
  <c r="J20"/>
  <c r="J18"/>
  <c r="E18"/>
  <c r="F88"/>
  <c r="J17"/>
  <c r="J12"/>
  <c r="J52"/>
  <c r="E7"/>
  <c r="E81"/>
  <c i="16" r="J37"/>
  <c r="J36"/>
  <c i="1" r="AY69"/>
  <c i="16" r="J35"/>
  <c i="1" r="AX69"/>
  <c i="16" r="BI250"/>
  <c r="BH250"/>
  <c r="BG250"/>
  <c r="BF250"/>
  <c r="T250"/>
  <c r="T249"/>
  <c r="R250"/>
  <c r="R249"/>
  <c r="P250"/>
  <c r="P249"/>
  <c r="BI246"/>
  <c r="BH246"/>
  <c r="BG246"/>
  <c r="BF246"/>
  <c r="T246"/>
  <c r="T245"/>
  <c r="R246"/>
  <c r="R245"/>
  <c r="P246"/>
  <c r="P245"/>
  <c r="BI242"/>
  <c r="BH242"/>
  <c r="BG242"/>
  <c r="BF242"/>
  <c r="T242"/>
  <c r="T241"/>
  <c r="R242"/>
  <c r="R241"/>
  <c r="P242"/>
  <c r="P241"/>
  <c r="BI238"/>
  <c r="BH238"/>
  <c r="BG238"/>
  <c r="BF238"/>
  <c r="T238"/>
  <c r="T237"/>
  <c r="R238"/>
  <c r="R237"/>
  <c r="P238"/>
  <c r="P237"/>
  <c r="BI234"/>
  <c r="BH234"/>
  <c r="BG234"/>
  <c r="BF234"/>
  <c r="T234"/>
  <c r="T233"/>
  <c r="R234"/>
  <c r="R233"/>
  <c r="P234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195"/>
  <c r="BH195"/>
  <c r="BG195"/>
  <c r="BF195"/>
  <c r="T195"/>
  <c r="R195"/>
  <c r="P195"/>
  <c r="BI182"/>
  <c r="BH182"/>
  <c r="BG182"/>
  <c r="BF182"/>
  <c r="T182"/>
  <c r="R182"/>
  <c r="P182"/>
  <c r="BI176"/>
  <c r="BH176"/>
  <c r="BG176"/>
  <c r="BF176"/>
  <c r="T176"/>
  <c r="R176"/>
  <c r="P176"/>
  <c r="BI169"/>
  <c r="BH169"/>
  <c r="BG169"/>
  <c r="BF169"/>
  <c r="T169"/>
  <c r="R169"/>
  <c r="P169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87"/>
  <c r="J17"/>
  <c r="J12"/>
  <c r="J84"/>
  <c r="E7"/>
  <c r="E80"/>
  <c i="15" r="J37"/>
  <c r="J36"/>
  <c i="1" r="AY68"/>
  <c i="15" r="J35"/>
  <c i="1" r="AX68"/>
  <c i="15" r="BI244"/>
  <c r="BH244"/>
  <c r="BG244"/>
  <c r="BF244"/>
  <c r="T244"/>
  <c r="T243"/>
  <c r="R244"/>
  <c r="R243"/>
  <c r="P244"/>
  <c r="P243"/>
  <c r="BI240"/>
  <c r="BH240"/>
  <c r="BG240"/>
  <c r="BF240"/>
  <c r="T240"/>
  <c r="T239"/>
  <c r="R240"/>
  <c r="R239"/>
  <c r="P240"/>
  <c r="P239"/>
  <c r="BI236"/>
  <c r="BH236"/>
  <c r="BG236"/>
  <c r="BF236"/>
  <c r="T236"/>
  <c r="T235"/>
  <c r="R236"/>
  <c r="R235"/>
  <c r="P236"/>
  <c r="P235"/>
  <c r="BI232"/>
  <c r="BH232"/>
  <c r="BG232"/>
  <c r="BF232"/>
  <c r="T232"/>
  <c r="T231"/>
  <c r="R232"/>
  <c r="R231"/>
  <c r="P232"/>
  <c r="P231"/>
  <c r="BI228"/>
  <c r="BH228"/>
  <c r="BG228"/>
  <c r="BF228"/>
  <c r="T228"/>
  <c r="T227"/>
  <c r="R228"/>
  <c r="R227"/>
  <c r="P228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86"/>
  <c r="J20"/>
  <c r="J18"/>
  <c r="E18"/>
  <c r="F55"/>
  <c r="J17"/>
  <c r="J12"/>
  <c r="J52"/>
  <c r="E7"/>
  <c r="E48"/>
  <c i="14" r="J37"/>
  <c r="J36"/>
  <c i="1" r="AY67"/>
  <c i="14" r="J35"/>
  <c i="1" r="AX67"/>
  <c i="14" r="BI196"/>
  <c r="BH196"/>
  <c r="BG196"/>
  <c r="BF196"/>
  <c r="T196"/>
  <c r="T195"/>
  <c r="R196"/>
  <c r="R195"/>
  <c r="P196"/>
  <c r="P195"/>
  <c r="BI192"/>
  <c r="BH192"/>
  <c r="BG192"/>
  <c r="BF192"/>
  <c r="T192"/>
  <c r="T191"/>
  <c r="R192"/>
  <c r="R191"/>
  <c r="P192"/>
  <c r="P191"/>
  <c r="BI188"/>
  <c r="BH188"/>
  <c r="BG188"/>
  <c r="BF188"/>
  <c r="T188"/>
  <c r="T187"/>
  <c r="R188"/>
  <c r="R187"/>
  <c r="P188"/>
  <c r="P187"/>
  <c r="BI184"/>
  <c r="BH184"/>
  <c r="BG184"/>
  <c r="BF184"/>
  <c r="T184"/>
  <c r="T183"/>
  <c r="R184"/>
  <c r="R183"/>
  <c r="P184"/>
  <c r="P183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T165"/>
  <c r="R166"/>
  <c r="R165"/>
  <c r="P166"/>
  <c r="P165"/>
  <c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87"/>
  <c r="J17"/>
  <c r="J12"/>
  <c r="J52"/>
  <c r="E7"/>
  <c r="E48"/>
  <c i="13" r="J37"/>
  <c r="J36"/>
  <c i="1" r="AY66"/>
  <c i="13" r="J35"/>
  <c i="1" r="AX66"/>
  <c i="13"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5"/>
  <c r="BH195"/>
  <c r="BG195"/>
  <c r="BF195"/>
  <c r="T195"/>
  <c r="T194"/>
  <c r="R195"/>
  <c r="R194"/>
  <c r="P195"/>
  <c r="P194"/>
  <c r="BI191"/>
  <c r="BH191"/>
  <c r="BG191"/>
  <c r="BF191"/>
  <c r="T191"/>
  <c r="T190"/>
  <c r="R191"/>
  <c r="R190"/>
  <c r="P191"/>
  <c r="P190"/>
  <c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T172"/>
  <c r="R173"/>
  <c r="R172"/>
  <c r="P173"/>
  <c r="P172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86"/>
  <c r="J20"/>
  <c r="J18"/>
  <c r="E18"/>
  <c r="F55"/>
  <c r="J17"/>
  <c r="J12"/>
  <c r="J84"/>
  <c r="E7"/>
  <c r="E48"/>
  <c i="12" r="J37"/>
  <c r="J36"/>
  <c i="1" r="AY65"/>
  <c i="12" r="J35"/>
  <c i="1" r="AX65"/>
  <c i="12" r="BI206"/>
  <c r="BH206"/>
  <c r="BG206"/>
  <c r="BF206"/>
  <c r="T206"/>
  <c r="T205"/>
  <c r="R206"/>
  <c r="R205"/>
  <c r="P206"/>
  <c r="P205"/>
  <c r="BI202"/>
  <c r="BH202"/>
  <c r="BG202"/>
  <c r="BF202"/>
  <c r="T202"/>
  <c r="T201"/>
  <c r="R202"/>
  <c r="R201"/>
  <c r="P202"/>
  <c r="P201"/>
  <c r="BI198"/>
  <c r="BH198"/>
  <c r="BG198"/>
  <c r="BF198"/>
  <c r="T198"/>
  <c r="T197"/>
  <c r="R198"/>
  <c r="R197"/>
  <c r="P198"/>
  <c r="P197"/>
  <c r="BI194"/>
  <c r="BH194"/>
  <c r="BG194"/>
  <c r="BF194"/>
  <c r="T194"/>
  <c r="T193"/>
  <c r="R194"/>
  <c r="R193"/>
  <c r="P194"/>
  <c r="P193"/>
  <c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87"/>
  <c r="J17"/>
  <c r="J12"/>
  <c r="J84"/>
  <c r="E7"/>
  <c r="E80"/>
  <c i="11" r="J37"/>
  <c r="J36"/>
  <c i="1" r="AY64"/>
  <c i="11" r="J35"/>
  <c i="1" r="AX64"/>
  <c i="11" r="BI237"/>
  <c r="BH237"/>
  <c r="BG237"/>
  <c r="BF237"/>
  <c r="T237"/>
  <c r="T236"/>
  <c r="R237"/>
  <c r="R236"/>
  <c r="P237"/>
  <c r="P236"/>
  <c r="BI233"/>
  <c r="BH233"/>
  <c r="BG233"/>
  <c r="BF233"/>
  <c r="T233"/>
  <c r="T232"/>
  <c r="R233"/>
  <c r="R232"/>
  <c r="P233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T218"/>
  <c r="R219"/>
  <c r="R218"/>
  <c r="P219"/>
  <c r="P218"/>
  <c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T191"/>
  <c r="R192"/>
  <c r="R191"/>
  <c r="P192"/>
  <c r="P191"/>
  <c r="BI187"/>
  <c r="BH187"/>
  <c r="BG187"/>
  <c r="BF187"/>
  <c r="T187"/>
  <c r="T186"/>
  <c r="R187"/>
  <c r="R186"/>
  <c r="P187"/>
  <c r="P186"/>
  <c r="BI183"/>
  <c r="BH183"/>
  <c r="BG183"/>
  <c r="BF183"/>
  <c r="T183"/>
  <c r="T182"/>
  <c r="R183"/>
  <c r="R182"/>
  <c r="P183"/>
  <c r="P182"/>
  <c r="BI178"/>
  <c r="BH178"/>
  <c r="BG178"/>
  <c r="BF178"/>
  <c r="T178"/>
  <c r="R178"/>
  <c r="P178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F89"/>
  <c r="F87"/>
  <c r="E85"/>
  <c r="J55"/>
  <c r="F54"/>
  <c r="F52"/>
  <c r="E50"/>
  <c r="J21"/>
  <c r="E21"/>
  <c r="J89"/>
  <c r="J20"/>
  <c r="J18"/>
  <c r="E18"/>
  <c r="F55"/>
  <c r="J17"/>
  <c r="J12"/>
  <c r="J52"/>
  <c r="E7"/>
  <c r="E83"/>
  <c i="10" r="J37"/>
  <c r="J36"/>
  <c i="1" r="AY63"/>
  <c i="10" r="J35"/>
  <c i="1" r="AX63"/>
  <c i="10" r="BI331"/>
  <c r="BH331"/>
  <c r="BG331"/>
  <c r="BF331"/>
  <c r="T331"/>
  <c r="T330"/>
  <c r="R331"/>
  <c r="R330"/>
  <c r="P331"/>
  <c r="P330"/>
  <c r="BI327"/>
  <c r="BH327"/>
  <c r="BG327"/>
  <c r="BF327"/>
  <c r="T327"/>
  <c r="T326"/>
  <c r="R327"/>
  <c r="R326"/>
  <c r="P327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T312"/>
  <c r="R313"/>
  <c r="R312"/>
  <c r="P313"/>
  <c r="P312"/>
  <c r="BI309"/>
  <c r="BH309"/>
  <c r="BG309"/>
  <c r="BF309"/>
  <c r="T309"/>
  <c r="T308"/>
  <c r="R309"/>
  <c r="R308"/>
  <c r="P309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4"/>
  <c r="BH284"/>
  <c r="BG284"/>
  <c r="BF284"/>
  <c r="T284"/>
  <c r="T283"/>
  <c r="R284"/>
  <c r="R283"/>
  <c r="P284"/>
  <c r="P283"/>
  <c r="BI279"/>
  <c r="BH279"/>
  <c r="BG279"/>
  <c r="BF279"/>
  <c r="T279"/>
  <c r="T278"/>
  <c r="T277"/>
  <c r="R279"/>
  <c r="R278"/>
  <c r="R277"/>
  <c r="P279"/>
  <c r="P278"/>
  <c r="P277"/>
  <c r="BI275"/>
  <c r="BH275"/>
  <c r="BG275"/>
  <c r="BF275"/>
  <c r="T275"/>
  <c r="T274"/>
  <c r="R275"/>
  <c r="R274"/>
  <c r="P275"/>
  <c r="P274"/>
  <c r="BI270"/>
  <c r="BH270"/>
  <c r="BG270"/>
  <c r="BF270"/>
  <c r="T270"/>
  <c r="T269"/>
  <c r="R270"/>
  <c r="R269"/>
  <c r="P270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J94"/>
  <c r="F93"/>
  <c r="F91"/>
  <c r="E89"/>
  <c r="J55"/>
  <c r="F54"/>
  <c r="F52"/>
  <c r="E50"/>
  <c r="J21"/>
  <c r="E21"/>
  <c r="J93"/>
  <c r="J20"/>
  <c r="J18"/>
  <c r="E18"/>
  <c r="F94"/>
  <c r="J17"/>
  <c r="J12"/>
  <c r="J52"/>
  <c r="E7"/>
  <c r="E87"/>
  <c i="9" r="J93"/>
  <c r="J37"/>
  <c r="J36"/>
  <c i="1" r="AY62"/>
  <c i="9" r="J35"/>
  <c i="1" r="AX62"/>
  <c i="9" r="BI139"/>
  <c r="BH139"/>
  <c r="BG139"/>
  <c r="BF139"/>
  <c r="T139"/>
  <c r="T138"/>
  <c r="R139"/>
  <c r="R138"/>
  <c r="P139"/>
  <c r="P138"/>
  <c r="BI135"/>
  <c r="BH135"/>
  <c r="BG135"/>
  <c r="BF135"/>
  <c r="T135"/>
  <c r="T134"/>
  <c r="R135"/>
  <c r="R134"/>
  <c r="P135"/>
  <c r="P134"/>
  <c r="BI131"/>
  <c r="BH131"/>
  <c r="BG131"/>
  <c r="BF131"/>
  <c r="T131"/>
  <c r="T130"/>
  <c r="R131"/>
  <c r="R130"/>
  <c r="P131"/>
  <c r="P130"/>
  <c r="BI127"/>
  <c r="BH127"/>
  <c r="BG127"/>
  <c r="BF127"/>
  <c r="T127"/>
  <c r="T126"/>
  <c r="R127"/>
  <c r="R126"/>
  <c r="P127"/>
  <c r="P126"/>
  <c r="BI123"/>
  <c r="BH123"/>
  <c r="BG123"/>
  <c r="BF123"/>
  <c r="T123"/>
  <c r="T122"/>
  <c r="R123"/>
  <c r="R122"/>
  <c r="P123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T94"/>
  <c r="R95"/>
  <c r="R94"/>
  <c r="P95"/>
  <c r="P94"/>
  <c r="J61"/>
  <c r="J88"/>
  <c r="F87"/>
  <c r="F85"/>
  <c r="E83"/>
  <c r="J55"/>
  <c r="F54"/>
  <c r="F52"/>
  <c r="E50"/>
  <c r="J21"/>
  <c r="E21"/>
  <c r="J87"/>
  <c r="J20"/>
  <c r="J18"/>
  <c r="E18"/>
  <c r="F55"/>
  <c r="J17"/>
  <c r="J12"/>
  <c r="J85"/>
  <c r="E7"/>
  <c r="E48"/>
  <c i="8" r="J37"/>
  <c r="J36"/>
  <c i="1" r="AY61"/>
  <c i="8" r="J35"/>
  <c i="1" r="AX61"/>
  <c i="8" r="BI225"/>
  <c r="BH225"/>
  <c r="BG225"/>
  <c r="BF225"/>
  <c r="T225"/>
  <c r="T224"/>
  <c r="R225"/>
  <c r="R224"/>
  <c r="P225"/>
  <c r="P224"/>
  <c r="BI221"/>
  <c r="BH221"/>
  <c r="BG221"/>
  <c r="BF221"/>
  <c r="T221"/>
  <c r="T220"/>
  <c r="R221"/>
  <c r="R220"/>
  <c r="P221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T206"/>
  <c r="R207"/>
  <c r="R206"/>
  <c r="P207"/>
  <c r="P206"/>
  <c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F88"/>
  <c r="F86"/>
  <c r="E84"/>
  <c r="J55"/>
  <c r="F54"/>
  <c r="F52"/>
  <c r="E50"/>
  <c r="J21"/>
  <c r="E21"/>
  <c r="J88"/>
  <c r="J20"/>
  <c r="J18"/>
  <c r="E18"/>
  <c r="F55"/>
  <c r="J17"/>
  <c r="J12"/>
  <c r="J52"/>
  <c r="E7"/>
  <c r="E82"/>
  <c i="7" r="J174"/>
  <c r="J139"/>
  <c r="J138"/>
  <c r="J37"/>
  <c r="J36"/>
  <c i="1" r="AY60"/>
  <c i="7" r="J35"/>
  <c i="1" r="AX60"/>
  <c i="7" r="BI221"/>
  <c r="BH221"/>
  <c r="BG221"/>
  <c r="BF221"/>
  <c r="T221"/>
  <c r="T220"/>
  <c r="R221"/>
  <c r="R220"/>
  <c r="P221"/>
  <c r="P220"/>
  <c r="BI217"/>
  <c r="BH217"/>
  <c r="BG217"/>
  <c r="BF217"/>
  <c r="T217"/>
  <c r="T216"/>
  <c r="R217"/>
  <c r="R216"/>
  <c r="P217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J66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J63"/>
  <c r="J62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7"/>
  <c r="BH97"/>
  <c r="BG97"/>
  <c r="BF97"/>
  <c r="T97"/>
  <c r="R97"/>
  <c r="P97"/>
  <c r="J91"/>
  <c r="F90"/>
  <c r="F88"/>
  <c r="E86"/>
  <c r="J55"/>
  <c r="F54"/>
  <c r="F52"/>
  <c r="E50"/>
  <c r="J21"/>
  <c r="E21"/>
  <c r="J90"/>
  <c r="J20"/>
  <c r="J18"/>
  <c r="E18"/>
  <c r="F55"/>
  <c r="J17"/>
  <c r="J12"/>
  <c r="J88"/>
  <c r="E7"/>
  <c r="E48"/>
  <c i="6" r="J158"/>
  <c r="J37"/>
  <c r="J36"/>
  <c i="1" r="AY59"/>
  <c i="6" r="J35"/>
  <c i="1" r="AX59"/>
  <c i="6" r="BI252"/>
  <c r="BH252"/>
  <c r="BG252"/>
  <c r="BF252"/>
  <c r="T252"/>
  <c r="T251"/>
  <c r="R252"/>
  <c r="R251"/>
  <c r="P252"/>
  <c r="P251"/>
  <c r="BI248"/>
  <c r="BH248"/>
  <c r="BG248"/>
  <c r="BF248"/>
  <c r="T248"/>
  <c r="T247"/>
  <c r="R248"/>
  <c r="R247"/>
  <c r="P248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T233"/>
  <c r="R234"/>
  <c r="R233"/>
  <c r="P234"/>
  <c r="P233"/>
  <c r="BI230"/>
  <c r="BH230"/>
  <c r="BG230"/>
  <c r="BF230"/>
  <c r="T230"/>
  <c r="T229"/>
  <c r="R230"/>
  <c r="R229"/>
  <c r="P230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T206"/>
  <c r="R207"/>
  <c r="R206"/>
  <c r="P207"/>
  <c r="P206"/>
  <c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J63"/>
  <c r="BI154"/>
  <c r="BH154"/>
  <c r="BG154"/>
  <c r="BF154"/>
  <c r="T154"/>
  <c r="T153"/>
  <c r="R154"/>
  <c r="R153"/>
  <c r="P154"/>
  <c r="P153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18"/>
  <c r="BH118"/>
  <c r="BG118"/>
  <c r="BF118"/>
  <c r="T118"/>
  <c r="R118"/>
  <c r="P118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F90"/>
  <c r="F88"/>
  <c r="E86"/>
  <c r="J55"/>
  <c r="F54"/>
  <c r="F52"/>
  <c r="E50"/>
  <c r="J21"/>
  <c r="E21"/>
  <c r="J90"/>
  <c r="J20"/>
  <c r="J18"/>
  <c r="E18"/>
  <c r="F91"/>
  <c r="J17"/>
  <c r="J12"/>
  <c r="J52"/>
  <c r="E7"/>
  <c r="E84"/>
  <c i="5" r="J174"/>
  <c r="J37"/>
  <c r="J36"/>
  <c i="1" r="AY58"/>
  <c i="5" r="J35"/>
  <c i="1" r="AX58"/>
  <c i="5" r="BI221"/>
  <c r="BH221"/>
  <c r="BG221"/>
  <c r="BF221"/>
  <c r="T221"/>
  <c r="T220"/>
  <c r="R221"/>
  <c r="R220"/>
  <c r="P221"/>
  <c r="P220"/>
  <c r="BI217"/>
  <c r="BH217"/>
  <c r="BG217"/>
  <c r="BF217"/>
  <c r="T217"/>
  <c r="T216"/>
  <c r="R217"/>
  <c r="R216"/>
  <c r="P217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J6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F88"/>
  <c r="F86"/>
  <c r="E84"/>
  <c r="J55"/>
  <c r="F54"/>
  <c r="F52"/>
  <c r="E50"/>
  <c r="J21"/>
  <c r="E21"/>
  <c r="J54"/>
  <c r="J20"/>
  <c r="J18"/>
  <c r="E18"/>
  <c r="F55"/>
  <c r="J17"/>
  <c r="J12"/>
  <c r="J86"/>
  <c r="E7"/>
  <c r="E48"/>
  <c i="4" r="J37"/>
  <c r="J36"/>
  <c i="1" r="AY57"/>
  <c i="4" r="J35"/>
  <c i="1" r="AX57"/>
  <c i="4" r="BI220"/>
  <c r="BH220"/>
  <c r="BG220"/>
  <c r="BF220"/>
  <c r="T220"/>
  <c r="T219"/>
  <c r="R220"/>
  <c r="R219"/>
  <c r="P220"/>
  <c r="P219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T201"/>
  <c r="R202"/>
  <c r="R201"/>
  <c r="P202"/>
  <c r="P201"/>
  <c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F88"/>
  <c r="F86"/>
  <c r="E84"/>
  <c r="J55"/>
  <c r="F54"/>
  <c r="F52"/>
  <c r="E50"/>
  <c r="J21"/>
  <c r="E21"/>
  <c r="J54"/>
  <c r="J20"/>
  <c r="J18"/>
  <c r="E18"/>
  <c r="F89"/>
  <c r="J17"/>
  <c r="J12"/>
  <c r="J86"/>
  <c r="E7"/>
  <c r="E82"/>
  <c i="3" r="J37"/>
  <c r="J36"/>
  <c i="1" r="AY56"/>
  <c i="3" r="J35"/>
  <c i="1" r="AX56"/>
  <c i="3" r="BI231"/>
  <c r="BH231"/>
  <c r="BG231"/>
  <c r="BF231"/>
  <c r="T231"/>
  <c r="T230"/>
  <c r="R231"/>
  <c r="R230"/>
  <c r="P231"/>
  <c r="P230"/>
  <c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T212"/>
  <c r="R213"/>
  <c r="R212"/>
  <c r="P213"/>
  <c r="P212"/>
  <c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7"/>
  <c r="BH167"/>
  <c r="BG167"/>
  <c r="BF167"/>
  <c r="T167"/>
  <c r="R167"/>
  <c r="P167"/>
  <c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J89"/>
  <c r="F88"/>
  <c r="F86"/>
  <c r="E84"/>
  <c r="J55"/>
  <c r="F54"/>
  <c r="F52"/>
  <c r="E50"/>
  <c r="J21"/>
  <c r="E21"/>
  <c r="J88"/>
  <c r="J20"/>
  <c r="J18"/>
  <c r="E18"/>
  <c r="F55"/>
  <c r="J17"/>
  <c r="J12"/>
  <c r="J52"/>
  <c r="E7"/>
  <c r="E82"/>
  <c i="2" r="J37"/>
  <c r="J36"/>
  <c i="1" r="AY55"/>
  <c i="2" r="J35"/>
  <c i="1" r="AX55"/>
  <c i="2" r="BI285"/>
  <c r="BH285"/>
  <c r="BG285"/>
  <c r="BF285"/>
  <c r="T285"/>
  <c r="T284"/>
  <c r="R285"/>
  <c r="R284"/>
  <c r="P285"/>
  <c r="P284"/>
  <c r="BI281"/>
  <c r="BH281"/>
  <c r="BG281"/>
  <c r="BF281"/>
  <c r="T281"/>
  <c r="T280"/>
  <c r="R281"/>
  <c r="R280"/>
  <c r="P281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T266"/>
  <c r="R267"/>
  <c r="R266"/>
  <c r="P267"/>
  <c r="P266"/>
  <c r="BI263"/>
  <c r="BH263"/>
  <c r="BG263"/>
  <c r="BF263"/>
  <c r="T263"/>
  <c r="T262"/>
  <c r="R263"/>
  <c r="R262"/>
  <c r="P263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T239"/>
  <c r="R240"/>
  <c r="R239"/>
  <c r="P240"/>
  <c r="P239"/>
  <c r="BI236"/>
  <c r="BH236"/>
  <c r="BG236"/>
  <c r="BF236"/>
  <c r="T236"/>
  <c r="T235"/>
  <c r="R236"/>
  <c r="R235"/>
  <c r="P236"/>
  <c r="P235"/>
  <c r="BI232"/>
  <c r="BH232"/>
  <c r="BG232"/>
  <c r="BF232"/>
  <c r="T232"/>
  <c r="R232"/>
  <c r="P232"/>
  <c r="BI229"/>
  <c r="BH229"/>
  <c r="BG229"/>
  <c r="BF229"/>
  <c r="T229"/>
  <c r="R229"/>
  <c r="P229"/>
  <c r="BI221"/>
  <c r="BH221"/>
  <c r="BG221"/>
  <c r="BF221"/>
  <c r="T221"/>
  <c r="R221"/>
  <c r="P221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T151"/>
  <c r="R152"/>
  <c r="R151"/>
  <c r="P152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J91"/>
  <c r="F90"/>
  <c r="F88"/>
  <c r="E86"/>
  <c r="J55"/>
  <c r="F54"/>
  <c r="F52"/>
  <c r="E50"/>
  <c r="J21"/>
  <c r="E21"/>
  <c r="J90"/>
  <c r="J20"/>
  <c r="J18"/>
  <c r="E18"/>
  <c r="F91"/>
  <c r="J17"/>
  <c r="J12"/>
  <c r="J88"/>
  <c r="E7"/>
  <c r="E84"/>
  <c i="1" r="L50"/>
  <c r="AM50"/>
  <c r="AM49"/>
  <c r="L49"/>
  <c r="AM47"/>
  <c r="L47"/>
  <c r="L45"/>
  <c r="L44"/>
  <c i="2" r="BK205"/>
  <c r="BK162"/>
  <c i="3" r="J202"/>
  <c i="4" r="J152"/>
  <c r="J155"/>
  <c i="5" r="BK98"/>
  <c r="J217"/>
  <c i="6" r="BK223"/>
  <c r="J147"/>
  <c r="J109"/>
  <c i="7" r="J180"/>
  <c i="8" r="BK214"/>
  <c r="BK155"/>
  <c i="9" r="BK119"/>
  <c i="10" r="BK331"/>
  <c r="BK179"/>
  <c i="11" r="BK205"/>
  <c r="BK100"/>
  <c i="12" r="BK107"/>
  <c r="BK124"/>
  <c i="13" r="BK121"/>
  <c i="14" r="J166"/>
  <c i="15" r="J93"/>
  <c r="BK165"/>
  <c i="16" r="J230"/>
  <c i="17" r="BK153"/>
  <c i="2" r="BK190"/>
  <c r="BK137"/>
  <c i="3" r="J131"/>
  <c r="BK144"/>
  <c i="4" r="J191"/>
  <c r="BK220"/>
  <c i="5" r="J166"/>
  <c i="6" r="J140"/>
  <c i="7" r="J128"/>
  <c i="8" r="J133"/>
  <c r="J217"/>
  <c i="9" r="BK99"/>
  <c i="10" r="BK279"/>
  <c r="J143"/>
  <c i="12" r="BK149"/>
  <c r="BK129"/>
  <c i="13" r="BK167"/>
  <c i="14" r="BK117"/>
  <c i="15" r="BK236"/>
  <c r="BK209"/>
  <c i="16" r="BK246"/>
  <c i="17" r="J94"/>
  <c i="2" r="BK157"/>
  <c i="3" r="BK131"/>
  <c i="4" r="J129"/>
  <c r="J212"/>
  <c i="5" r="BK115"/>
  <c i="6" r="BK172"/>
  <c i="7" r="BK100"/>
  <c i="8" r="BK207"/>
  <c r="J95"/>
  <c i="9" r="J106"/>
  <c i="10" r="BK257"/>
  <c r="J129"/>
  <c r="J257"/>
  <c i="12" r="J114"/>
  <c r="BK202"/>
  <c r="BK116"/>
  <c i="14" r="J148"/>
  <c r="BK131"/>
  <c i="15" r="BK108"/>
  <c i="16" r="J141"/>
  <c r="J102"/>
  <c i="17" r="BK97"/>
  <c i="2" r="J274"/>
  <c r="BK253"/>
  <c r="BK221"/>
  <c r="J124"/>
  <c i="3" r="J156"/>
  <c i="4" r="BK165"/>
  <c i="5" r="BK95"/>
  <c i="6" r="BK188"/>
  <c r="BK217"/>
  <c i="7" r="BK106"/>
  <c r="J112"/>
  <c i="8" r="BK190"/>
  <c i="10" r="BK212"/>
  <c r="J320"/>
  <c i="11" r="BK124"/>
  <c r="BK120"/>
  <c r="J156"/>
  <c r="BK202"/>
  <c r="BK229"/>
  <c i="12" r="BK183"/>
  <c i="13" r="BK183"/>
  <c i="14" r="J173"/>
  <c i="15" r="J173"/>
  <c i="16" r="J149"/>
  <c r="BK176"/>
  <c i="17" r="J101"/>
  <c i="3" r="J213"/>
  <c i="4" r="BK198"/>
  <c r="J162"/>
  <c i="5" r="J155"/>
  <c i="6" r="BK214"/>
  <c r="BK166"/>
  <c r="BK207"/>
  <c i="7" r="BK169"/>
  <c i="8" r="BK160"/>
  <c r="BK187"/>
  <c i="10" r="J266"/>
  <c r="J260"/>
  <c r="J302"/>
  <c i="11" r="J219"/>
  <c i="12" r="J124"/>
  <c r="BK176"/>
  <c i="13" r="J195"/>
  <c i="14" r="J184"/>
  <c i="15" r="J106"/>
  <c r="BK129"/>
  <c i="16" r="J140"/>
  <c r="J96"/>
  <c i="17" r="BK108"/>
  <c i="3" r="BK209"/>
  <c i="4" r="BK155"/>
  <c r="BK188"/>
  <c i="5" r="J213"/>
  <c i="6" r="BK226"/>
  <c r="BK144"/>
  <c r="BK118"/>
  <c i="7" r="BK166"/>
  <c i="8" r="BK225"/>
  <c r="BK166"/>
  <c i="10" r="BK290"/>
  <c r="J150"/>
  <c i="11" r="BK134"/>
  <c i="12" r="J116"/>
  <c i="13" r="J133"/>
  <c r="BK93"/>
  <c i="14" r="BK122"/>
  <c i="15" r="BK228"/>
  <c r="J132"/>
  <c i="16" r="BK217"/>
  <c r="BK149"/>
  <c i="17" r="BK160"/>
  <c i="2" r="BK274"/>
  <c r="J244"/>
  <c r="J190"/>
  <c i="3" r="BK127"/>
  <c r="J167"/>
  <c i="4" r="J146"/>
  <c i="5" r="BK221"/>
  <c r="J129"/>
  <c i="6" r="J163"/>
  <c i="7" r="BK180"/>
  <c r="J117"/>
  <c i="8" r="BK193"/>
  <c i="9" r="J119"/>
  <c i="10" r="BK270"/>
  <c i="11" r="J226"/>
  <c i="12" r="J119"/>
  <c i="13" r="J144"/>
  <c r="BK170"/>
  <c i="14" r="J134"/>
  <c i="15" r="J240"/>
  <c r="BK110"/>
  <c i="16" r="J143"/>
  <c r="BK157"/>
  <c i="2" r="BK184"/>
  <c r="J152"/>
  <c i="3" r="J144"/>
  <c r="J153"/>
  <c i="4" r="J121"/>
  <c r="BK140"/>
  <c i="5" r="BK165"/>
  <c r="J140"/>
  <c r="BK124"/>
  <c i="6" r="J172"/>
  <c r="J100"/>
  <c i="7" r="J114"/>
  <c i="8" r="BK151"/>
  <c r="J106"/>
  <c i="10" r="J293"/>
  <c r="BK302"/>
  <c r="BK147"/>
  <c i="11" r="BK223"/>
  <c i="12" r="J110"/>
  <c r="BK136"/>
  <c i="13" r="BK187"/>
  <c i="14" r="J138"/>
  <c r="BK188"/>
  <c i="15" r="BK163"/>
  <c r="BK106"/>
  <c i="16" r="BK129"/>
  <c r="BK117"/>
  <c i="2" r="F35"/>
  <c i="12" r="J146"/>
  <c r="BK112"/>
  <c i="13" r="BK108"/>
  <c i="14" r="BK93"/>
  <c i="15" r="BK214"/>
  <c r="BK197"/>
  <c i="16" r="BK119"/>
  <c r="J212"/>
  <c i="17" r="BK171"/>
  <c i="2" r="J197"/>
  <c i="3" r="BK205"/>
  <c r="BK227"/>
  <c i="4" r="BK162"/>
  <c r="J179"/>
  <c i="5" r="J221"/>
  <c i="7" r="J144"/>
  <c r="J97"/>
  <c i="8" r="J184"/>
  <c i="9" r="J99"/>
  <c i="10" r="J133"/>
  <c r="J305"/>
  <c i="12" r="BK122"/>
  <c i="13" r="J96"/>
  <c r="J170"/>
  <c i="14" r="J93"/>
  <c i="15" r="J156"/>
  <c r="J221"/>
  <c i="16" r="BK132"/>
  <c r="BK220"/>
  <c i="2" r="J285"/>
  <c r="J267"/>
  <c r="BK244"/>
  <c r="J207"/>
  <c r="J137"/>
  <c i="3" r="BK123"/>
  <c i="4" r="J182"/>
  <c i="5" r="BK199"/>
  <c i="6" r="J112"/>
  <c r="BK185"/>
  <c i="7" r="BK97"/>
  <c r="BK119"/>
  <c i="8" r="J196"/>
  <c i="10" r="BK275"/>
  <c r="J228"/>
  <c i="11" r="BK237"/>
  <c r="BK187"/>
  <c r="J229"/>
  <c r="J114"/>
  <c r="J96"/>
  <c i="12" r="J133"/>
  <c r="J141"/>
  <c i="13" r="BK150"/>
  <c i="14" r="BK145"/>
  <c r="BK134"/>
  <c i="15" r="BK168"/>
  <c i="16" r="BK143"/>
  <c r="J106"/>
  <c i="17" r="BK105"/>
  <c i="3" r="J178"/>
  <c i="4" r="J98"/>
  <c i="5" r="J124"/>
  <c r="J120"/>
  <c i="6" r="BK244"/>
  <c r="BK178"/>
  <c i="7" r="BK176"/>
  <c r="J106"/>
  <c i="8" r="J193"/>
  <c i="9" r="BK104"/>
  <c i="10" r="J225"/>
  <c r="J125"/>
  <c i="11" r="BK156"/>
  <c i="12" r="J153"/>
  <c i="13" r="J191"/>
  <c r="J150"/>
  <c i="14" r="BK157"/>
  <c i="15" r="BK154"/>
  <c r="J184"/>
  <c i="16" r="BK212"/>
  <c r="J151"/>
  <c i="17" r="J130"/>
  <c i="2" r="BK101"/>
  <c i="3" r="J223"/>
  <c i="4" r="J202"/>
  <c r="J206"/>
  <c i="5" r="BK207"/>
  <c i="6" r="BK135"/>
  <c r="BK175"/>
  <c i="7" r="BK213"/>
  <c i="8" r="J166"/>
  <c r="J199"/>
  <c i="10" r="J105"/>
  <c r="J238"/>
  <c i="11" r="BK111"/>
  <c i="12" r="J163"/>
  <c i="13" r="BK130"/>
  <c i="14" r="BK105"/>
  <c i="15" r="J165"/>
  <c r="J102"/>
  <c i="16" r="BK115"/>
  <c r="BK137"/>
  <c i="17" r="J115"/>
  <c i="2" r="BK259"/>
  <c r="J236"/>
  <c r="BK148"/>
  <c i="3" r="J199"/>
  <c r="BK102"/>
  <c i="4" r="BK191"/>
  <c i="5" r="J192"/>
  <c r="J186"/>
  <c i="6" r="J226"/>
  <c r="J195"/>
  <c i="7" r="J183"/>
  <c r="BK128"/>
  <c i="8" r="J101"/>
  <c i="10" r="J296"/>
  <c r="BK252"/>
  <c r="J203"/>
  <c i="11" r="J199"/>
  <c i="12" r="J198"/>
  <c i="13" r="BK199"/>
  <c r="BK101"/>
  <c i="14" r="BK160"/>
  <c i="15" r="BK162"/>
  <c r="J147"/>
  <c i="16" r="J100"/>
  <c i="17" r="BK142"/>
  <c i="2" r="BK178"/>
  <c r="J108"/>
  <c i="3" r="J190"/>
  <c r="BK95"/>
  <c i="4" r="J209"/>
  <c i="5" r="J104"/>
  <c r="J127"/>
  <c r="J203"/>
  <c i="6" r="BK112"/>
  <c r="BK147"/>
  <c i="7" r="J156"/>
  <c i="8" r="BK121"/>
  <c r="J172"/>
  <c i="10" r="J317"/>
  <c r="J208"/>
  <c r="BK136"/>
  <c i="12" r="BK110"/>
  <c r="BK96"/>
  <c i="13" r="J173"/>
  <c i="14" r="BK148"/>
  <c r="J130"/>
  <c i="15" r="BK119"/>
  <c i="16" r="J122"/>
  <c i="17" r="J97"/>
  <c i="2" r="BK200"/>
  <c r="J128"/>
  <c i="3" r="BK217"/>
  <c i="4" r="J220"/>
  <c r="BK129"/>
  <c i="5" r="BK101"/>
  <c i="7" r="BK207"/>
  <c r="BK195"/>
  <c i="8" r="J190"/>
  <c i="9" r="J123"/>
  <c i="10" r="J270"/>
  <c r="BK299"/>
  <c r="BK116"/>
  <c i="12" r="J136"/>
  <c r="J180"/>
  <c i="13" r="J112"/>
  <c r="BK180"/>
  <c i="14" r="J157"/>
  <c i="15" r="BK176"/>
  <c i="16" r="BK102"/>
  <c r="BK122"/>
  <c i="17" r="BK136"/>
  <c i="2" r="BK169"/>
  <c i="3" r="J105"/>
  <c r="BK138"/>
  <c i="4" r="J132"/>
  <c i="5" r="BK186"/>
  <c i="7" r="J207"/>
  <c r="BK210"/>
  <c i="8" r="BK101"/>
  <c r="BK180"/>
  <c i="10" r="BK327"/>
  <c r="BK222"/>
  <c r="BK103"/>
  <c i="11" r="BK192"/>
  <c i="12" r="J176"/>
  <c r="J96"/>
  <c i="13" r="BK118"/>
  <c r="BK137"/>
  <c i="14" r="J103"/>
  <c r="BK141"/>
  <c i="15" r="J179"/>
  <c r="J112"/>
  <c i="16" r="J115"/>
  <c i="17" r="BK145"/>
  <c i="2" r="BK263"/>
  <c r="BK236"/>
  <c r="J172"/>
  <c i="3" r="BK173"/>
  <c r="BK159"/>
  <c i="4" r="J125"/>
  <c i="5" r="J165"/>
  <c i="6" r="J144"/>
  <c r="BK109"/>
  <c i="7" r="BK162"/>
  <c i="8" r="J145"/>
  <c i="9" r="J95"/>
  <c i="10" r="J246"/>
  <c r="J179"/>
  <c i="11" r="BK211"/>
  <c r="BK219"/>
  <c r="J215"/>
  <c r="BK233"/>
  <c i="12" r="J129"/>
  <c i="13" r="J101"/>
  <c i="14" r="J170"/>
  <c i="15" r="BK96"/>
  <c r="J176"/>
  <c i="16" r="BK238"/>
  <c r="J137"/>
  <c i="2" r="J111"/>
  <c i="4" r="BK169"/>
  <c r="BK146"/>
  <c i="5" r="BK171"/>
  <c i="6" r="J130"/>
  <c r="J149"/>
  <c i="7" r="BK159"/>
  <c i="8" r="BK199"/>
  <c i="9" r="BK102"/>
  <c i="10" r="J250"/>
  <c r="J169"/>
  <c i="11" r="BK141"/>
  <c i="12" r="BK158"/>
  <c r="J93"/>
  <c i="13" r="BK157"/>
  <c i="14" r="J96"/>
  <c r="J119"/>
  <c i="15" r="J162"/>
  <c i="16" r="BK215"/>
  <c r="J195"/>
  <c i="2" r="BK152"/>
  <c i="3" r="J163"/>
  <c r="BK202"/>
  <c i="4" r="J140"/>
  <c i="5" r="J158"/>
  <c r="BK137"/>
  <c i="6" r="J178"/>
  <c r="J175"/>
  <c i="7" r="J221"/>
  <c i="8" r="J121"/>
  <c i="9" r="BK135"/>
  <c i="10" r="J254"/>
  <c r="J242"/>
  <c i="11" r="J187"/>
  <c i="12" r="J158"/>
  <c r="BK93"/>
  <c i="13" r="BK195"/>
  <c i="14" r="BK163"/>
  <c i="15" r="J228"/>
  <c r="J119"/>
  <c i="16" r="BK250"/>
  <c r="J108"/>
  <c i="1" r="AS54"/>
  <c i="4" r="BK101"/>
  <c r="J143"/>
  <c i="5" r="BK203"/>
  <c i="6" r="J252"/>
  <c r="J190"/>
  <c i="7" r="J189"/>
  <c i="8" r="BK170"/>
  <c i="9" r="BK131"/>
  <c i="10" r="J222"/>
  <c r="BK260"/>
  <c i="11" r="J120"/>
  <c i="12" r="J170"/>
  <c i="13" r="J180"/>
  <c i="14" r="BK98"/>
  <c i="15" r="BK218"/>
  <c i="16" r="J146"/>
  <c r="BK108"/>
  <c r="BK162"/>
  <c i="2" r="J34"/>
  <c r="F37"/>
  <c i="14" r="BK109"/>
  <c i="15" r="BK206"/>
  <c r="J110"/>
  <c i="16" r="J169"/>
  <c i="17" r="BK139"/>
  <c i="2" r="BK172"/>
  <c r="BK104"/>
  <c i="3" r="J95"/>
  <c i="4" r="BK152"/>
  <c r="J188"/>
  <c i="5" r="BK183"/>
  <c i="6" r="J106"/>
  <c i="7" r="J150"/>
  <c i="8" r="J115"/>
  <c r="J225"/>
  <c i="10" r="BK193"/>
  <c r="BK293"/>
  <c i="12" r="BK172"/>
  <c i="13" r="J157"/>
  <c r="J140"/>
  <c i="14" r="J141"/>
  <c i="15" r="BK130"/>
  <c r="BK93"/>
  <c i="16" r="J162"/>
  <c r="BK134"/>
  <c i="17" r="J121"/>
  <c i="2" r="BK203"/>
  <c r="BK124"/>
  <c i="3" r="BK105"/>
  <c r="BK231"/>
  <c i="4" r="J149"/>
  <c i="5" r="J210"/>
  <c i="6" r="J214"/>
  <c i="7" r="J159"/>
  <c i="8" r="J170"/>
  <c i="9" r="BK116"/>
  <c i="13" r="BK133"/>
  <c i="14" r="BK192"/>
  <c i="15" r="J236"/>
  <c i="16" r="J182"/>
  <c r="BK210"/>
  <c i="17" r="J113"/>
  <c i="2" r="BK281"/>
  <c r="BK240"/>
  <c r="BK193"/>
  <c r="BK97"/>
  <c i="3" r="BK190"/>
  <c i="4" r="BK98"/>
  <c i="5" r="BK129"/>
  <c r="J137"/>
  <c i="6" r="BK154"/>
  <c r="J103"/>
  <c i="7" r="J169"/>
  <c i="8" r="BK133"/>
  <c i="9" r="BK139"/>
  <c i="10" r="J309"/>
  <c r="BK284"/>
  <c i="11" r="J100"/>
  <c r="J124"/>
  <c r="BK151"/>
  <c r="J164"/>
  <c i="12" r="BK198"/>
  <c i="13" r="BK112"/>
  <c r="BK110"/>
  <c i="14" r="J192"/>
  <c i="15" r="J100"/>
  <c r="J96"/>
  <c i="16" r="J125"/>
  <c i="17" r="BK94"/>
  <c i="3" r="J111"/>
  <c i="4" r="J198"/>
  <c i="5" r="J109"/>
  <c i="6" r="J230"/>
  <c r="BK199"/>
  <c i="7" r="J217"/>
  <c r="BK144"/>
  <c i="8" r="BK103"/>
  <c i="9" r="J127"/>
  <c i="10" r="BK313"/>
  <c r="J184"/>
  <c i="11" r="BK215"/>
  <c i="12" r="J100"/>
  <c r="BK133"/>
  <c i="13" r="J99"/>
  <c i="14" r="BK103"/>
  <c i="15" r="BK224"/>
  <c r="BK221"/>
  <c i="16" r="BK205"/>
  <c i="17" r="BK133"/>
  <c i="2" r="J146"/>
  <c i="3" r="J209"/>
  <c i="4" r="BK179"/>
  <c i="5" r="BK127"/>
  <c i="6" r="BK195"/>
  <c r="J241"/>
  <c r="BK103"/>
  <c i="7" r="BK114"/>
  <c i="8" r="J180"/>
  <c r="J151"/>
  <c i="10" r="J275"/>
  <c r="BK121"/>
  <c i="11" r="BK178"/>
  <c i="12" r="J105"/>
  <c r="BK102"/>
  <c i="13" r="BK96"/>
  <c i="14" r="BK107"/>
  <c i="15" r="BK244"/>
  <c r="BK240"/>
  <c i="16" r="BK195"/>
  <c i="17" r="J105"/>
  <c i="2" r="J263"/>
  <c r="J240"/>
  <c r="BK197"/>
  <c r="J104"/>
  <c i="3" r="J193"/>
  <c i="4" r="J194"/>
  <c i="5" r="J195"/>
  <c r="J101"/>
  <c i="6" r="BK220"/>
  <c r="J97"/>
  <c i="7" r="BK125"/>
  <c i="8" r="BK221"/>
  <c i="10" r="J252"/>
  <c i="11" r="BK171"/>
  <c i="12" r="J122"/>
  <c i="13" r="BK203"/>
  <c i="14" r="J124"/>
  <c i="15" r="J159"/>
  <c i="16" r="J246"/>
  <c r="BK110"/>
  <c i="17" r="BK117"/>
  <c i="2" r="J200"/>
  <c r="BK119"/>
  <c i="3" r="BK108"/>
  <c r="J150"/>
  <c i="4" r="J185"/>
  <c r="BK182"/>
  <c i="5" r="BK166"/>
  <c r="BK149"/>
  <c i="6" r="BK140"/>
  <c r="BK252"/>
  <c r="J199"/>
  <c i="7" r="J192"/>
  <c i="8" r="BK95"/>
  <c i="9" r="BK109"/>
  <c i="10" r="BK228"/>
  <c r="BK238"/>
  <c i="11" r="J223"/>
  <c i="12" r="BK139"/>
  <c r="J139"/>
  <c i="13" r="J167"/>
  <c r="J93"/>
  <c i="14" r="J127"/>
  <c i="15" r="J151"/>
  <c r="BK179"/>
  <c i="16" r="BK169"/>
  <c i="17" r="J171"/>
  <c i="2" r="BK212"/>
  <c r="J157"/>
  <c r="J97"/>
  <c i="3" r="J147"/>
  <c r="J127"/>
  <c i="4" r="BK166"/>
  <c i="5" r="J98"/>
  <c r="BK210"/>
  <c i="7" r="BK199"/>
  <c r="BK203"/>
  <c i="8" r="J221"/>
  <c r="BK172"/>
  <c i="10" r="BK150"/>
  <c r="J193"/>
  <c r="BK254"/>
  <c i="11" r="BK114"/>
  <c i="12" r="BK131"/>
  <c i="13" r="BK177"/>
  <c i="14" r="BK180"/>
  <c r="J196"/>
  <c i="15" r="J114"/>
  <c r="J108"/>
  <c i="16" r="J113"/>
  <c i="17" r="BK163"/>
  <c i="2" r="J181"/>
  <c r="J101"/>
  <c i="3" r="J173"/>
  <c i="4" r="BK209"/>
  <c r="J169"/>
  <c i="5" r="BK162"/>
  <c r="J95"/>
  <c i="7" r="J162"/>
  <c r="J109"/>
  <c i="8" r="BK130"/>
  <c i="9" r="BK127"/>
  <c i="10" r="BK263"/>
  <c r="BK143"/>
  <c r="J234"/>
  <c i="11" r="BK128"/>
  <c i="12" r="BK190"/>
  <c i="13" r="J159"/>
  <c i="14" r="BK124"/>
  <c i="15" r="J129"/>
  <c r="J171"/>
  <c i="16" r="BK151"/>
  <c r="BK113"/>
  <c i="17" r="BK113"/>
  <c i="2" r="J277"/>
  <c r="BK250"/>
  <c r="J203"/>
  <c r="J148"/>
  <c i="3" r="BK156"/>
  <c r="BK147"/>
  <c i="4" r="J166"/>
  <c i="5" r="J207"/>
  <c i="6" r="J248"/>
  <c i="7" r="BK221"/>
  <c r="BK183"/>
  <c i="8" r="J160"/>
  <c i="9" r="J139"/>
  <c i="10" r="BK305"/>
  <c i="11" r="J237"/>
  <c r="BK108"/>
  <c r="J171"/>
  <c r="J178"/>
  <c r="BK168"/>
  <c i="12" r="J202"/>
  <c r="BK119"/>
  <c i="13" r="BK114"/>
  <c i="14" r="J101"/>
  <c i="15" r="J145"/>
  <c r="BK102"/>
  <c i="16" r="J220"/>
  <c r="BK93"/>
  <c i="17" r="BK121"/>
  <c i="3" r="BK182"/>
  <c i="4" r="BK143"/>
  <c i="5" r="BK195"/>
  <c r="BK155"/>
  <c i="6" r="BK169"/>
  <c r="J217"/>
  <c i="7" r="J176"/>
  <c i="8" r="BK115"/>
  <c r="J155"/>
  <c i="10" r="BK184"/>
  <c r="BK242"/>
  <c r="J174"/>
  <c i="12" r="BK180"/>
  <c r="BK114"/>
  <c i="13" r="BK123"/>
  <c r="BK104"/>
  <c i="14" r="J163"/>
  <c i="15" r="BK171"/>
  <c r="BK184"/>
  <c i="16" r="BK125"/>
  <c r="BK106"/>
  <c i="17" r="J145"/>
  <c i="2" r="J132"/>
  <c i="3" r="BK150"/>
  <c r="BK141"/>
  <c i="4" r="J216"/>
  <c i="5" r="J115"/>
  <c i="6" r="BK100"/>
  <c i="7" r="BK189"/>
  <c r="J119"/>
  <c i="8" r="J207"/>
  <c i="10" r="BK320"/>
  <c r="BK125"/>
  <c r="BK153"/>
  <c i="11" r="J196"/>
  <c i="12" r="BK160"/>
  <c i="13" r="J199"/>
  <c r="J137"/>
  <c i="14" r="J131"/>
  <c i="15" r="J209"/>
  <c r="BK159"/>
  <c i="16" r="J210"/>
  <c r="J224"/>
  <c i="2" r="BK271"/>
  <c r="J250"/>
  <c r="J221"/>
  <c r="BK114"/>
  <c i="3" r="BK111"/>
  <c i="4" r="BK175"/>
  <c r="BK116"/>
  <c i="5" r="BK104"/>
  <c i="6" r="J188"/>
  <c r="J166"/>
  <c i="7" r="J213"/>
  <c i="8" r="J112"/>
  <c i="9" r="J109"/>
  <c i="10" r="J198"/>
  <c r="BK296"/>
  <c i="11" r="J168"/>
  <c i="12" r="J172"/>
  <c i="13" r="BK106"/>
  <c r="BK116"/>
  <c i="14" r="BK119"/>
  <c i="15" r="BK173"/>
  <c r="J154"/>
  <c i="16" r="J214"/>
  <c i="17" r="J160"/>
  <c i="2" r="J212"/>
  <c r="BK132"/>
  <c i="3" r="J108"/>
  <c i="4" r="BK202"/>
  <c r="J116"/>
  <c i="5" r="J199"/>
  <c r="BK213"/>
  <c i="6" r="J125"/>
  <c r="J181"/>
  <c i="7" r="J210"/>
  <c r="BK186"/>
  <c i="8" r="BK126"/>
  <c r="J176"/>
  <c i="10" r="J156"/>
  <c r="J121"/>
  <c r="BK266"/>
  <c i="11" r="BK147"/>
  <c i="12" r="BK153"/>
  <c i="13" r="J110"/>
  <c r="J165"/>
  <c i="14" r="BK135"/>
  <c i="15" r="BK116"/>
  <c i="16" r="J93"/>
  <c r="J117"/>
  <c i="17" r="J153"/>
  <c i="2" r="J178"/>
  <c i="3" r="BK117"/>
  <c r="J227"/>
  <c i="4" r="J110"/>
  <c r="J135"/>
  <c i="5" r="BK217"/>
  <c i="7" r="BK156"/>
  <c i="8" r="BK184"/>
  <c r="BK148"/>
  <c i="9" r="J113"/>
  <c i="10" r="J327"/>
  <c r="J331"/>
  <c i="11" r="J192"/>
  <c i="12" r="J194"/>
  <c i="13" r="J121"/>
  <c i="14" r="J145"/>
  <c r="J98"/>
  <c i="15" r="BK112"/>
  <c i="16" r="J127"/>
  <c r="BK100"/>
  <c i="17" r="J167"/>
  <c i="2" r="BK187"/>
  <c r="J114"/>
  <c i="3" r="J141"/>
  <c i="4" r="BK206"/>
  <c i="5" r="BK152"/>
  <c r="BK158"/>
  <c i="7" r="J199"/>
  <c i="8" r="BK158"/>
  <c r="J126"/>
  <c i="10" r="J116"/>
  <c r="BK208"/>
  <c r="BK129"/>
  <c i="12" r="BK163"/>
  <c r="BK144"/>
  <c r="BK118"/>
  <c i="13" r="BK126"/>
  <c r="BK134"/>
  <c i="15" r="J211"/>
  <c r="J168"/>
  <c i="16" r="J250"/>
  <c i="17" r="BK167"/>
  <c i="2" r="BK285"/>
  <c r="J271"/>
  <c r="BK247"/>
  <c r="BK210"/>
  <c r="J162"/>
  <c i="3" r="J123"/>
  <c i="4" r="J171"/>
  <c i="5" r="BK109"/>
  <c i="6" r="BK230"/>
  <c r="BK190"/>
  <c i="7" r="J125"/>
  <c i="8" r="BK176"/>
  <c r="BK145"/>
  <c i="10" r="J299"/>
  <c r="BK198"/>
  <c i="11" r="J233"/>
  <c r="J104"/>
  <c r="J147"/>
  <c r="BK161"/>
  <c i="12" r="J206"/>
  <c r="J160"/>
  <c i="13" r="J134"/>
  <c r="J123"/>
  <c i="14" r="J109"/>
  <c i="15" r="J232"/>
  <c i="16" r="BK182"/>
  <c r="J234"/>
  <c i="17" r="J133"/>
  <c i="3" r="BK135"/>
  <c r="BK99"/>
  <c i="5" r="BK146"/>
  <c r="BK140"/>
  <c i="6" r="J135"/>
  <c r="J169"/>
  <c i="7" r="BK112"/>
  <c i="8" r="BK139"/>
  <c i="9" r="BK123"/>
  <c i="10" r="J284"/>
  <c r="J279"/>
  <c i="11" r="J108"/>
  <c i="12" r="J190"/>
  <c r="J183"/>
  <c i="13" r="J108"/>
  <c i="14" r="BK138"/>
  <c r="BK184"/>
  <c i="15" r="BK156"/>
  <c r="J116"/>
  <c i="16" r="J238"/>
  <c i="17" r="J108"/>
  <c i="2" r="BK111"/>
  <c i="3" r="J205"/>
  <c i="4" r="J175"/>
  <c i="5" r="J149"/>
  <c r="J171"/>
  <c i="6" r="J207"/>
  <c r="J238"/>
  <c i="7" r="J100"/>
  <c r="J133"/>
  <c i="8" r="J136"/>
  <c i="10" r="BK225"/>
  <c r="BK234"/>
  <c r="BK317"/>
  <c i="12" r="BK141"/>
  <c r="BK173"/>
  <c i="13" r="J130"/>
  <c i="14" r="BK173"/>
  <c r="BK151"/>
  <c i="15" r="J206"/>
  <c i="16" r="J104"/>
  <c i="17" r="BK126"/>
  <c i="2" r="BK267"/>
  <c r="J247"/>
  <c r="J229"/>
  <c r="J169"/>
  <c i="3" r="BK223"/>
  <c r="BK167"/>
  <c i="4" r="BK132"/>
  <c i="5" r="J176"/>
  <c i="6" r="J220"/>
  <c r="BK248"/>
  <c i="7" r="J186"/>
  <c i="8" r="BK106"/>
  <c i="9" r="J104"/>
  <c i="10" r="J100"/>
  <c r="J212"/>
  <c i="12" r="BK100"/>
  <c r="BK170"/>
  <c i="13" r="BK165"/>
  <c i="14" r="J135"/>
  <c r="J107"/>
  <c i="15" r="J191"/>
  <c r="J214"/>
  <c i="16" r="J154"/>
  <c i="17" r="J157"/>
  <c i="2" r="J175"/>
  <c i="3" r="BK220"/>
  <c r="BK213"/>
  <c i="4" r="BK194"/>
  <c i="5" r="J146"/>
  <c r="J162"/>
  <c i="6" r="BK163"/>
  <c r="J211"/>
  <c i="7" r="BK192"/>
  <c i="8" r="J139"/>
  <c i="9" r="J131"/>
  <c i="10" r="BK133"/>
  <c r="BK113"/>
  <c i="11" r="BK164"/>
  <c i="12" r="BK146"/>
  <c i="13" r="J104"/>
  <c r="J187"/>
  <c i="14" r="BK127"/>
  <c i="15" r="BK208"/>
  <c r="BK191"/>
  <c i="16" r="BK127"/>
  <c r="BK224"/>
  <c i="17" r="J139"/>
  <c i="2" r="J184"/>
  <c r="J119"/>
  <c i="3" r="J196"/>
  <c r="BK153"/>
  <c i="4" r="J101"/>
  <c r="BK104"/>
  <c i="5" r="J152"/>
  <c i="7" r="J141"/>
  <c r="J147"/>
  <c i="8" r="J203"/>
  <c i="9" r="J102"/>
  <c i="10" r="J263"/>
  <c r="J290"/>
  <c i="11" r="J183"/>
  <c i="12" r="BK206"/>
  <c i="13" r="BK140"/>
  <c i="14" r="J105"/>
  <c i="15" r="BK145"/>
  <c r="J163"/>
  <c i="16" r="J215"/>
  <c i="17" r="BK157"/>
  <c i="2" r="F36"/>
  <c i="11" r="BK104"/>
  <c i="12" r="BK166"/>
  <c r="J118"/>
  <c i="13" r="BK191"/>
  <c r="J106"/>
  <c i="14" r="J122"/>
  <c i="15" r="BK100"/>
  <c r="J130"/>
  <c i="16" r="J132"/>
  <c r="J217"/>
  <c i="17" r="BK149"/>
  <c i="2" r="J281"/>
  <c r="J256"/>
  <c r="BK229"/>
  <c r="J187"/>
  <c r="BK108"/>
  <c i="3" r="J231"/>
  <c i="4" r="BK185"/>
  <c r="J104"/>
  <c i="5" r="BK169"/>
  <c i="6" r="J223"/>
  <c r="BK181"/>
  <c i="8" r="BK203"/>
  <c i="9" r="BK95"/>
  <c i="10" r="BK309"/>
  <c i="11" r="J128"/>
  <c r="J141"/>
  <c r="BK199"/>
  <c r="BK196"/>
  <c r="J208"/>
  <c i="12" r="BK194"/>
  <c i="13" r="BK144"/>
  <c i="14" r="BK101"/>
  <c i="15" r="BK232"/>
  <c r="BK132"/>
  <c i="16" r="BK214"/>
  <c i="3" r="J159"/>
  <c i="4" r="J165"/>
  <c i="5" r="BK192"/>
  <c r="J183"/>
  <c i="6" r="J154"/>
  <c r="J160"/>
  <c i="7" r="J203"/>
  <c i="8" r="J103"/>
  <c i="9" r="J116"/>
  <c i="10" r="J161"/>
  <c r="J103"/>
  <c i="11" r="J202"/>
  <c i="12" r="J107"/>
  <c i="13" r="J147"/>
  <c r="BK159"/>
  <c i="14" r="J160"/>
  <c i="15" r="J224"/>
  <c i="16" r="BK234"/>
  <c r="BK230"/>
  <c i="17" r="J126"/>
  <c i="3" r="J117"/>
  <c r="J135"/>
  <c i="4" r="BK125"/>
  <c i="5" r="J189"/>
  <c i="6" r="BK125"/>
  <c r="J244"/>
  <c i="7" r="J166"/>
  <c i="8" r="BK163"/>
  <c r="BK112"/>
  <c i="9" r="BK106"/>
  <c i="10" r="BK219"/>
  <c r="BK100"/>
  <c i="11" r="J134"/>
  <c i="12" r="J112"/>
  <c i="13" r="J183"/>
  <c r="BK147"/>
  <c i="14" r="BK130"/>
  <c r="BK196"/>
  <c i="15" r="J208"/>
  <c i="16" r="BK154"/>
  <c r="J242"/>
  <c r="BK227"/>
  <c i="17" r="BK115"/>
  <c i="2" r="J253"/>
  <c r="BK207"/>
  <c r="BK128"/>
  <c i="3" r="BK163"/>
  <c i="4" r="J158"/>
  <c r="BK171"/>
  <c i="5" r="BK176"/>
  <c i="6" r="BK106"/>
  <c r="BK160"/>
  <c i="7" r="BK150"/>
  <c i="8" r="J98"/>
  <c r="J148"/>
  <c i="10" r="J136"/>
  <c r="J153"/>
  <c i="11" r="J205"/>
  <c i="12" r="BK186"/>
  <c i="13" r="J116"/>
  <c i="14" r="J180"/>
  <c i="15" r="J244"/>
  <c r="BK147"/>
  <c i="16" r="J129"/>
  <c i="17" r="BK101"/>
  <c i="2" r="J193"/>
  <c r="J143"/>
  <c i="3" r="BK199"/>
  <c r="BK193"/>
  <c i="4" r="J95"/>
  <c r="BK121"/>
  <c i="5" r="BK120"/>
  <c r="J134"/>
  <c i="6" r="BK234"/>
  <c r="J118"/>
  <c r="J193"/>
  <c i="7" r="BK171"/>
  <c r="J171"/>
  <c i="8" r="J214"/>
  <c i="9" r="J135"/>
  <c i="10" r="J231"/>
  <c r="J113"/>
  <c i="11" r="BK208"/>
  <c i="12" r="J149"/>
  <c i="13" r="J203"/>
  <c r="J118"/>
  <c i="14" r="J188"/>
  <c i="15" r="J104"/>
  <c i="16" r="J134"/>
  <c r="J110"/>
  <c r="BK140"/>
  <c i="2" r="J205"/>
  <c r="BK146"/>
  <c i="3" r="J186"/>
  <c i="4" r="BK158"/>
  <c i="5" r="J143"/>
  <c i="7" r="BK217"/>
  <c i="8" r="J187"/>
  <c r="J211"/>
  <c i="10" r="J313"/>
  <c r="J219"/>
  <c r="BK169"/>
  <c i="11" r="J161"/>
  <c i="12" r="J186"/>
  <c i="13" r="BK99"/>
  <c r="J126"/>
  <c i="14" r="BK96"/>
  <c i="15" r="BK204"/>
  <c i="16" r="J157"/>
  <c r="BK242"/>
  <c i="2" r="J210"/>
  <c r="BK143"/>
  <c i="3" r="J182"/>
  <c i="4" r="BK216"/>
  <c r="BK110"/>
  <c i="5" r="BK189"/>
  <c i="6" r="BK130"/>
  <c i="7" r="BK133"/>
  <c i="8" r="BK136"/>
  <c r="J130"/>
  <c i="10" r="BK231"/>
  <c r="BK156"/>
  <c i="14" r="BK166"/>
  <c i="16" r="J176"/>
  <c r="J119"/>
  <c i="17" r="J136"/>
  <c i="2" r="BK277"/>
  <c r="J259"/>
  <c r="BK232"/>
  <c r="BK175"/>
  <c i="3" r="J99"/>
  <c r="J220"/>
  <c i="5" r="J169"/>
  <c i="6" r="BK241"/>
  <c r="BK97"/>
  <c i="7" r="BK147"/>
  <c i="8" r="BK98"/>
  <c i="10" r="BK250"/>
  <c r="BK161"/>
  <c i="11" r="J151"/>
  <c r="BK183"/>
  <c r="J211"/>
  <c r="BK96"/>
  <c r="BK226"/>
  <c i="12" r="J102"/>
  <c i="13" r="J177"/>
  <c i="14" r="J176"/>
  <c i="15" r="J204"/>
  <c r="BK104"/>
  <c i="16" r="BK146"/>
  <c i="17" r="J117"/>
  <c i="3" r="BK196"/>
  <c r="BK186"/>
  <c i="4" r="BK135"/>
  <c i="5" r="BK180"/>
  <c i="6" r="BK238"/>
  <c r="BK193"/>
  <c i="7" r="BK141"/>
  <c r="J195"/>
  <c i="8" r="BK217"/>
  <c r="BK196"/>
  <c i="10" r="J323"/>
  <c r="BK174"/>
  <c i="11" r="J111"/>
  <c i="12" r="J131"/>
  <c i="13" r="J128"/>
  <c r="J114"/>
  <c i="14" r="BK170"/>
  <c i="15" r="BK211"/>
  <c r="J197"/>
  <c i="16" r="BK96"/>
  <c r="J205"/>
  <c i="17" r="J142"/>
  <c i="3" r="J217"/>
  <c r="J138"/>
  <c i="4" r="BK212"/>
  <c r="BK149"/>
  <c i="5" r="BK134"/>
  <c r="J180"/>
  <c i="6" r="J234"/>
  <c r="J185"/>
  <c i="7" r="BK109"/>
  <c i="8" r="J163"/>
  <c i="9" r="BK113"/>
  <c i="10" r="BK323"/>
  <c r="J147"/>
  <c i="12" r="J144"/>
  <c r="J166"/>
  <c i="13" r="BK173"/>
  <c i="14" r="J117"/>
  <c i="15" r="BK114"/>
  <c r="BK151"/>
  <c i="16" r="BK141"/>
  <c i="17" r="J163"/>
  <c r="J149"/>
  <c i="2" r="BK256"/>
  <c r="J232"/>
  <c r="BK181"/>
  <c i="3" r="BK178"/>
  <c r="J102"/>
  <c i="4" r="BK95"/>
  <c i="5" r="BK143"/>
  <c i="6" r="BK149"/>
  <c r="BK211"/>
  <c i="7" r="BK117"/>
  <c i="8" r="J158"/>
  <c r="BK211"/>
  <c i="10" r="BK246"/>
  <c r="BK203"/>
  <c r="BK105"/>
  <c i="12" r="J173"/>
  <c r="BK105"/>
  <c i="13" r="BK128"/>
  <c i="14" r="BK176"/>
  <c r="J151"/>
  <c i="15" r="J218"/>
  <c i="16" r="BK104"/>
  <c r="J227"/>
  <c i="17" r="BK130"/>
  <c i="2" l="1" r="T196"/>
  <c r="R243"/>
  <c i="3" r="BK94"/>
  <c r="R134"/>
  <c r="BK189"/>
  <c r="J189"/>
  <c r="J67"/>
  <c r="BK216"/>
  <c r="J216"/>
  <c r="J70"/>
  <c i="4" r="BK139"/>
  <c r="J139"/>
  <c r="J63"/>
  <c r="T161"/>
  <c i="5" r="R133"/>
  <c r="R179"/>
  <c i="6" r="P96"/>
  <c r="R184"/>
  <c r="R237"/>
  <c i="7" r="P140"/>
  <c r="BK179"/>
  <c r="J179"/>
  <c r="J69"/>
  <c i="8" r="P94"/>
  <c r="BK154"/>
  <c r="J154"/>
  <c r="J63"/>
  <c r="T169"/>
  <c r="P210"/>
  <c i="9" r="P112"/>
  <c r="P111"/>
  <c i="10" r="P99"/>
  <c r="R146"/>
  <c r="T218"/>
  <c r="R289"/>
  <c r="T316"/>
  <c i="11" r="BK95"/>
  <c r="J95"/>
  <c r="J61"/>
  <c r="P167"/>
  <c r="R195"/>
  <c i="12" r="T162"/>
  <c r="R179"/>
  <c r="R178"/>
  <c i="13" r="T92"/>
  <c r="T91"/>
  <c i="14" r="R92"/>
  <c r="R91"/>
  <c i="15" r="R92"/>
  <c r="T217"/>
  <c r="T216"/>
  <c i="16" r="T92"/>
  <c i="2" r="R96"/>
  <c r="BK156"/>
  <c r="J156"/>
  <c r="J63"/>
  <c r="T168"/>
  <c r="R270"/>
  <c i="3" r="T134"/>
  <c r="P189"/>
  <c i="4" r="R94"/>
  <c r="BK161"/>
  <c r="J161"/>
  <c r="J64"/>
  <c r="T178"/>
  <c i="5" r="BK133"/>
  <c r="J133"/>
  <c r="J62"/>
  <c r="T161"/>
  <c i="6" r="BK159"/>
  <c r="J159"/>
  <c r="J64"/>
  <c r="T184"/>
  <c r="BK237"/>
  <c r="J237"/>
  <c r="J72"/>
  <c i="7" r="R96"/>
  <c r="T165"/>
  <c r="BK206"/>
  <c r="J206"/>
  <c r="J72"/>
  <c i="8" r="R129"/>
  <c r="BK183"/>
  <c i="9" r="R98"/>
  <c r="R92"/>
  <c i="10" r="BK99"/>
  <c r="T146"/>
  <c r="R218"/>
  <c r="T289"/>
  <c r="T288"/>
  <c r="R316"/>
  <c i="11" r="T95"/>
  <c r="R167"/>
  <c r="P195"/>
  <c r="R222"/>
  <c i="12" r="P162"/>
  <c i="13" r="P92"/>
  <c r="P91"/>
  <c r="R176"/>
  <c r="R175"/>
  <c i="14" r="BK92"/>
  <c r="J92"/>
  <c r="J61"/>
  <c i="15" r="BK92"/>
  <c r="J92"/>
  <c r="J61"/>
  <c i="16" r="R92"/>
  <c i="17" r="P93"/>
  <c r="P92"/>
  <c i="2" r="P96"/>
  <c r="P196"/>
  <c r="P243"/>
  <c i="3" r="P134"/>
  <c r="P166"/>
  <c r="T189"/>
  <c r="P216"/>
  <c i="4" r="T94"/>
  <c r="R161"/>
  <c r="R178"/>
  <c r="BK205"/>
  <c r="J205"/>
  <c r="J70"/>
  <c i="5" r="BK94"/>
  <c r="P133"/>
  <c r="BK179"/>
  <c r="J179"/>
  <c r="J67"/>
  <c r="T206"/>
  <c i="6" r="BK184"/>
  <c r="J184"/>
  <c r="J65"/>
  <c r="P210"/>
  <c r="P209"/>
  <c r="P237"/>
  <c i="7" r="P96"/>
  <c r="P95"/>
  <c r="P94"/>
  <c i="1" r="AU60"/>
  <c i="7" r="P165"/>
  <c r="P179"/>
  <c r="P178"/>
  <c r="P206"/>
  <c i="8" r="R94"/>
  <c r="T154"/>
  <c r="P183"/>
  <c r="P182"/>
  <c i="9" r="BK98"/>
  <c r="J98"/>
  <c r="J63"/>
  <c r="R112"/>
  <c r="R111"/>
  <c i="10" r="P168"/>
  <c i="11" r="T195"/>
  <c i="12" r="T179"/>
  <c r="T178"/>
  <c i="14" r="T169"/>
  <c r="T168"/>
  <c i="15" r="T203"/>
  <c r="P217"/>
  <c r="P216"/>
  <c i="17" r="BK93"/>
  <c r="J93"/>
  <c r="J61"/>
  <c i="12" r="T92"/>
  <c r="T91"/>
  <c r="T90"/>
  <c i="13" r="P176"/>
  <c r="P175"/>
  <c i="14" r="R169"/>
  <c r="R168"/>
  <c i="15" r="P203"/>
  <c r="R217"/>
  <c r="R216"/>
  <c i="16" r="P92"/>
  <c r="T209"/>
  <c r="P223"/>
  <c r="P222"/>
  <c i="17" r="T93"/>
  <c r="T92"/>
  <c r="R129"/>
  <c r="P156"/>
  <c i="2" r="T96"/>
  <c r="P156"/>
  <c r="P168"/>
  <c r="T243"/>
  <c i="3" r="BK134"/>
  <c r="J134"/>
  <c r="J62"/>
  <c r="T166"/>
  <c r="T216"/>
  <c i="4" r="P94"/>
  <c r="T139"/>
  <c r="P178"/>
  <c r="T205"/>
  <c i="5" r="T133"/>
  <c r="T179"/>
  <c r="T178"/>
  <c r="BK206"/>
  <c r="J206"/>
  <c r="J70"/>
  <c i="6" r="T159"/>
  <c r="BK210"/>
  <c r="T237"/>
  <c i="7" r="T140"/>
  <c r="R179"/>
  <c r="T206"/>
  <c i="8" r="BK129"/>
  <c r="J129"/>
  <c r="J62"/>
  <c r="P154"/>
  <c r="R183"/>
  <c i="9" r="BK112"/>
  <c i="10" r="T99"/>
  <c r="R168"/>
  <c r="R259"/>
  <c r="BK316"/>
  <c r="J316"/>
  <c r="J75"/>
  <c i="11" r="R95"/>
  <c r="T167"/>
  <c r="T222"/>
  <c i="12" r="BK92"/>
  <c r="J92"/>
  <c r="J61"/>
  <c r="R162"/>
  <c i="13" r="R92"/>
  <c r="R91"/>
  <c r="R90"/>
  <c i="14" r="BK169"/>
  <c i="15" r="BK203"/>
  <c r="J203"/>
  <c r="J62"/>
  <c r="BK217"/>
  <c r="J217"/>
  <c r="J65"/>
  <c i="16" r="BK209"/>
  <c r="J209"/>
  <c r="J62"/>
  <c r="T223"/>
  <c r="T222"/>
  <c i="17" r="R93"/>
  <c r="R92"/>
  <c r="BK129"/>
  <c r="J129"/>
  <c r="J66"/>
  <c r="R156"/>
  <c i="2" r="R156"/>
  <c r="R168"/>
  <c r="P270"/>
  <c i="3" r="P94"/>
  <c r="P93"/>
  <c i="4" r="R139"/>
  <c r="P205"/>
  <c i="5" r="T94"/>
  <c r="T93"/>
  <c r="T92"/>
  <c r="R161"/>
  <c i="6" r="BK96"/>
  <c r="J96"/>
  <c r="J61"/>
  <c r="R159"/>
  <c r="R210"/>
  <c r="R209"/>
  <c i="7" r="BK140"/>
  <c r="J140"/>
  <c r="J64"/>
  <c r="R165"/>
  <c i="8" r="T94"/>
  <c r="R154"/>
  <c r="R169"/>
  <c r="T210"/>
  <c i="9" r="T98"/>
  <c r="T92"/>
  <c i="10" r="BK168"/>
  <c r="J168"/>
  <c r="J63"/>
  <c r="P218"/>
  <c r="P259"/>
  <c r="BK289"/>
  <c i="11" r="P95"/>
  <c r="BK167"/>
  <c r="J167"/>
  <c r="J63"/>
  <c r="P222"/>
  <c i="12" r="R92"/>
  <c r="R91"/>
  <c r="R90"/>
  <c r="BK179"/>
  <c r="J179"/>
  <c r="J65"/>
  <c i="14" r="P92"/>
  <c r="P91"/>
  <c i="15" r="P92"/>
  <c r="P91"/>
  <c r="P90"/>
  <c i="1" r="AU68"/>
  <c i="17" r="P129"/>
  <c r="P128"/>
  <c r="BK156"/>
  <c r="J156"/>
  <c r="J69"/>
  <c i="2" r="BK168"/>
  <c r="J168"/>
  <c r="J64"/>
  <c r="BK196"/>
  <c r="J196"/>
  <c r="J65"/>
  <c r="BK243"/>
  <c r="BK270"/>
  <c r="J270"/>
  <c r="J72"/>
  <c i="3" r="R94"/>
  <c r="BK166"/>
  <c r="J166"/>
  <c r="J64"/>
  <c r="R189"/>
  <c i="4" r="P161"/>
  <c i="5" r="R94"/>
  <c r="R93"/>
  <c r="P161"/>
  <c r="P179"/>
  <c r="P178"/>
  <c r="P206"/>
  <c i="6" r="R96"/>
  <c r="R95"/>
  <c r="R94"/>
  <c r="P159"/>
  <c r="T210"/>
  <c r="T209"/>
  <c i="7" r="T96"/>
  <c r="T95"/>
  <c r="T94"/>
  <c r="BK165"/>
  <c r="J165"/>
  <c r="J65"/>
  <c r="T179"/>
  <c r="T178"/>
  <c i="8" r="BK94"/>
  <c r="T129"/>
  <c r="P169"/>
  <c r="R210"/>
  <c i="10" r="BK146"/>
  <c r="J146"/>
  <c r="J62"/>
  <c r="T168"/>
  <c r="BK259"/>
  <c r="J259"/>
  <c r="J65"/>
  <c r="P289"/>
  <c i="11" r="BK160"/>
  <c r="J160"/>
  <c r="J62"/>
  <c r="R160"/>
  <c r="BK195"/>
  <c i="12" r="BK162"/>
  <c r="J162"/>
  <c r="J62"/>
  <c r="P179"/>
  <c r="P178"/>
  <c i="13" r="T176"/>
  <c r="T175"/>
  <c i="15" r="R203"/>
  <c i="16" r="BK92"/>
  <c r="R209"/>
  <c r="R223"/>
  <c r="R222"/>
  <c i="17" r="T129"/>
  <c i="2" r="BK96"/>
  <c r="T156"/>
  <c r="R196"/>
  <c r="T270"/>
  <c i="3" r="T94"/>
  <c r="T93"/>
  <c r="R166"/>
  <c r="R216"/>
  <c i="4" r="BK94"/>
  <c r="P139"/>
  <c r="BK178"/>
  <c r="R205"/>
  <c i="5" r="P94"/>
  <c r="P93"/>
  <c r="P92"/>
  <c i="1" r="AU58"/>
  <c i="5" r="BK161"/>
  <c r="J161"/>
  <c r="J63"/>
  <c r="R206"/>
  <c i="6" r="T96"/>
  <c r="T95"/>
  <c r="T94"/>
  <c r="P184"/>
  <c i="7" r="BK96"/>
  <c r="J96"/>
  <c r="J61"/>
  <c r="R140"/>
  <c r="R206"/>
  <c i="8" r="P129"/>
  <c r="BK169"/>
  <c r="J169"/>
  <c r="J64"/>
  <c r="T183"/>
  <c r="T182"/>
  <c r="BK210"/>
  <c r="J210"/>
  <c r="J70"/>
  <c i="9" r="P98"/>
  <c r="P92"/>
  <c r="P91"/>
  <c i="1" r="AU62"/>
  <c i="9" r="T112"/>
  <c r="T111"/>
  <c i="10" r="R99"/>
  <c r="R98"/>
  <c r="P146"/>
  <c r="BK218"/>
  <c r="J218"/>
  <c r="J64"/>
  <c r="T259"/>
  <c r="P316"/>
  <c i="11" r="P160"/>
  <c r="T160"/>
  <c r="BK222"/>
  <c r="J222"/>
  <c r="J71"/>
  <c i="12" r="P92"/>
  <c r="P91"/>
  <c r="P90"/>
  <c i="1" r="AU65"/>
  <c i="13" r="BK92"/>
  <c r="BK176"/>
  <c r="J176"/>
  <c r="J65"/>
  <c i="14" r="T92"/>
  <c r="T91"/>
  <c r="T90"/>
  <c r="P169"/>
  <c r="P168"/>
  <c i="15" r="T92"/>
  <c r="T91"/>
  <c r="T90"/>
  <c i="16" r="P209"/>
  <c r="BK223"/>
  <c i="17" r="T156"/>
  <c i="2" r="BK151"/>
  <c r="J151"/>
  <c r="J62"/>
  <c r="BK280"/>
  <c r="J280"/>
  <c r="J73"/>
  <c i="5" r="BK216"/>
  <c r="J216"/>
  <c r="J71"/>
  <c i="6" r="BK251"/>
  <c r="J251"/>
  <c r="J74"/>
  <c i="8" r="BK202"/>
  <c r="J202"/>
  <c r="J68"/>
  <c r="BK224"/>
  <c r="J224"/>
  <c r="J72"/>
  <c i="9" r="BK126"/>
  <c r="J126"/>
  <c r="J68"/>
  <c i="10" r="BK283"/>
  <c r="J283"/>
  <c r="J70"/>
  <c i="11" r="BK232"/>
  <c r="J232"/>
  <c r="J72"/>
  <c i="12" r="BK197"/>
  <c r="J197"/>
  <c r="J68"/>
  <c i="13" r="BK172"/>
  <c r="J172"/>
  <c r="J63"/>
  <c r="BK186"/>
  <c r="J186"/>
  <c r="J66"/>
  <c i="14" r="BK187"/>
  <c r="J187"/>
  <c r="J68"/>
  <c i="16" r="BK233"/>
  <c r="J233"/>
  <c r="J66"/>
  <c r="BK245"/>
  <c r="J245"/>
  <c r="J69"/>
  <c i="2" r="BK262"/>
  <c r="J262"/>
  <c r="J70"/>
  <c i="5" r="BK198"/>
  <c r="J198"/>
  <c r="J68"/>
  <c i="6" r="BK206"/>
  <c r="J206"/>
  <c r="J67"/>
  <c i="7" r="BK198"/>
  <c r="J198"/>
  <c r="J70"/>
  <c r="BK220"/>
  <c r="J220"/>
  <c r="J74"/>
  <c i="9" r="BK130"/>
  <c r="J130"/>
  <c r="J69"/>
  <c i="10" r="BK269"/>
  <c r="J269"/>
  <c r="J66"/>
  <c r="BK330"/>
  <c r="J330"/>
  <c r="J77"/>
  <c i="11" r="BK186"/>
  <c r="J186"/>
  <c r="J65"/>
  <c i="13" r="BK198"/>
  <c r="J198"/>
  <c r="J69"/>
  <c i="14" r="BK165"/>
  <c r="J165"/>
  <c r="J63"/>
  <c r="BK179"/>
  <c r="J179"/>
  <c r="J66"/>
  <c i="15" r="BK213"/>
  <c r="J213"/>
  <c r="J63"/>
  <c r="BK243"/>
  <c r="J243"/>
  <c r="J70"/>
  <c i="16" r="BK219"/>
  <c r="J219"/>
  <c r="J63"/>
  <c i="2" r="BK266"/>
  <c r="J266"/>
  <c r="J71"/>
  <c i="5" r="BK202"/>
  <c r="J202"/>
  <c r="J69"/>
  <c i="6" r="BK153"/>
  <c r="J153"/>
  <c r="J62"/>
  <c r="BK233"/>
  <c r="J233"/>
  <c r="J71"/>
  <c i="7" r="BK202"/>
  <c r="J202"/>
  <c r="J71"/>
  <c i="8" r="BK206"/>
  <c r="J206"/>
  <c r="J69"/>
  <c i="12" r="BK175"/>
  <c r="J175"/>
  <c r="J63"/>
  <c i="13" r="BK194"/>
  <c r="J194"/>
  <c r="J68"/>
  <c i="15" r="BK235"/>
  <c r="J235"/>
  <c r="J68"/>
  <c i="16" r="BK241"/>
  <c r="J241"/>
  <c r="J68"/>
  <c i="17" r="BK125"/>
  <c r="J125"/>
  <c r="J64"/>
  <c i="2" r="BK235"/>
  <c r="J235"/>
  <c r="J66"/>
  <c i="3" r="BK208"/>
  <c r="J208"/>
  <c r="J68"/>
  <c i="4" r="BK201"/>
  <c r="J201"/>
  <c r="J69"/>
  <c i="8" r="BK220"/>
  <c r="J220"/>
  <c r="J71"/>
  <c i="9" r="BK134"/>
  <c r="J134"/>
  <c r="J70"/>
  <c i="10" r="BK278"/>
  <c r="J278"/>
  <c r="J69"/>
  <c i="11" r="BK214"/>
  <c r="J214"/>
  <c r="J69"/>
  <c i="12" r="BK189"/>
  <c r="J189"/>
  <c r="J66"/>
  <c r="BK201"/>
  <c r="J201"/>
  <c r="J69"/>
  <c i="13" r="BK190"/>
  <c r="J190"/>
  <c r="J67"/>
  <c i="14" r="BK195"/>
  <c r="J195"/>
  <c r="J70"/>
  <c i="15" r="BK239"/>
  <c r="J239"/>
  <c r="J69"/>
  <c i="2" r="BK239"/>
  <c r="J239"/>
  <c r="J67"/>
  <c r="BK284"/>
  <c r="J284"/>
  <c r="J74"/>
  <c i="3" r="BK162"/>
  <c r="J162"/>
  <c r="J63"/>
  <c r="BK185"/>
  <c r="J185"/>
  <c r="J65"/>
  <c r="BK226"/>
  <c r="J226"/>
  <c r="J71"/>
  <c i="4" r="BK174"/>
  <c r="J174"/>
  <c r="J65"/>
  <c i="6" r="BK198"/>
  <c r="J198"/>
  <c r="J66"/>
  <c r="BK247"/>
  <c r="J247"/>
  <c r="J73"/>
  <c i="9" r="BK94"/>
  <c r="J94"/>
  <c r="J62"/>
  <c r="BK122"/>
  <c r="J122"/>
  <c r="J67"/>
  <c i="11" r="BK191"/>
  <c r="J191"/>
  <c r="J66"/>
  <c i="12" r="BK193"/>
  <c r="J193"/>
  <c r="J67"/>
  <c i="13" r="BK169"/>
  <c r="J169"/>
  <c r="J62"/>
  <c r="BK202"/>
  <c r="J202"/>
  <c r="J70"/>
  <c i="14" r="BK191"/>
  <c r="J191"/>
  <c r="J69"/>
  <c i="15" r="BK231"/>
  <c r="J231"/>
  <c r="J67"/>
  <c i="17" r="BK152"/>
  <c r="J152"/>
  <c r="J68"/>
  <c i="3" r="BK212"/>
  <c r="J212"/>
  <c r="J69"/>
  <c i="4" r="BK134"/>
  <c r="J134"/>
  <c r="J62"/>
  <c r="BK197"/>
  <c r="J197"/>
  <c r="J68"/>
  <c r="BK215"/>
  <c r="J215"/>
  <c r="J71"/>
  <c i="5" r="BK220"/>
  <c r="J220"/>
  <c r="J72"/>
  <c i="7" r="BK216"/>
  <c r="J216"/>
  <c r="J73"/>
  <c i="8" r="BK179"/>
  <c r="J179"/>
  <c r="J65"/>
  <c i="9" r="BK108"/>
  <c r="J108"/>
  <c r="J64"/>
  <c i="10" r="BK326"/>
  <c r="J326"/>
  <c r="J76"/>
  <c i="11" r="BK182"/>
  <c r="J182"/>
  <c r="J64"/>
  <c r="BK218"/>
  <c r="J218"/>
  <c r="J70"/>
  <c r="BK236"/>
  <c r="J236"/>
  <c r="J73"/>
  <c i="12" r="BK205"/>
  <c r="J205"/>
  <c r="J70"/>
  <c i="14" r="BK162"/>
  <c r="J162"/>
  <c r="J62"/>
  <c i="15" r="BK227"/>
  <c r="J227"/>
  <c r="J66"/>
  <c i="16" r="BK237"/>
  <c r="J237"/>
  <c r="J67"/>
  <c r="BK249"/>
  <c r="J249"/>
  <c r="J70"/>
  <c i="17" r="BK120"/>
  <c r="J120"/>
  <c r="J62"/>
  <c r="BK166"/>
  <c r="J166"/>
  <c r="J70"/>
  <c r="BK170"/>
  <c r="J170"/>
  <c r="J71"/>
  <c i="3" r="BK230"/>
  <c r="J230"/>
  <c r="J72"/>
  <c i="4" r="BK219"/>
  <c r="J219"/>
  <c r="J72"/>
  <c i="5" r="BK175"/>
  <c r="J175"/>
  <c r="J65"/>
  <c i="6" r="BK229"/>
  <c r="J229"/>
  <c r="J70"/>
  <c i="7" r="BK175"/>
  <c r="J175"/>
  <c r="J67"/>
  <c i="9" r="BK138"/>
  <c r="J138"/>
  <c r="J71"/>
  <c i="10" r="BK274"/>
  <c r="J274"/>
  <c r="J67"/>
  <c r="BK308"/>
  <c r="J308"/>
  <c r="J73"/>
  <c r="BK312"/>
  <c r="J312"/>
  <c r="J74"/>
  <c i="14" r="BK183"/>
  <c r="J183"/>
  <c r="J67"/>
  <c i="17" r="BK148"/>
  <c r="J148"/>
  <c r="J67"/>
  <c i="16" r="J92"/>
  <c r="J61"/>
  <c i="17" r="J85"/>
  <c r="BE97"/>
  <c r="BE113"/>
  <c r="J54"/>
  <c r="BE130"/>
  <c r="BE139"/>
  <c r="BE157"/>
  <c r="BE160"/>
  <c r="BE163"/>
  <c r="E48"/>
  <c r="F55"/>
  <c r="BE117"/>
  <c r="BE121"/>
  <c r="BE101"/>
  <c r="BE133"/>
  <c r="BE171"/>
  <c i="16" r="J223"/>
  <c r="J65"/>
  <c i="17" r="BE94"/>
  <c r="BE115"/>
  <c r="BE136"/>
  <c r="BE145"/>
  <c r="BE149"/>
  <c r="BE167"/>
  <c r="BE105"/>
  <c r="BE108"/>
  <c r="BE126"/>
  <c r="BE142"/>
  <c r="BE153"/>
  <c i="15" r="BK91"/>
  <c r="J91"/>
  <c r="J60"/>
  <c r="BK216"/>
  <c r="J216"/>
  <c r="J64"/>
  <c i="16" r="E48"/>
  <c r="BE154"/>
  <c r="BE176"/>
  <c r="BE214"/>
  <c r="J52"/>
  <c r="BE93"/>
  <c r="BE113"/>
  <c r="BE127"/>
  <c r="BE129"/>
  <c r="BE143"/>
  <c r="BE151"/>
  <c r="BE210"/>
  <c r="BE246"/>
  <c r="BE96"/>
  <c r="BE215"/>
  <c r="BE250"/>
  <c r="J86"/>
  <c r="BE102"/>
  <c r="BE115"/>
  <c r="BE125"/>
  <c r="BE141"/>
  <c r="BE157"/>
  <c r="BE169"/>
  <c r="BE212"/>
  <c r="BE104"/>
  <c r="BE140"/>
  <c r="BE108"/>
  <c r="BE117"/>
  <c r="BE119"/>
  <c r="BE122"/>
  <c r="BE134"/>
  <c r="BE195"/>
  <c r="BE205"/>
  <c r="BE227"/>
  <c r="BE234"/>
  <c r="BE238"/>
  <c r="BE242"/>
  <c r="F55"/>
  <c r="BE106"/>
  <c r="BE110"/>
  <c r="BE132"/>
  <c r="BE137"/>
  <c r="BE146"/>
  <c r="BE149"/>
  <c r="BE220"/>
  <c r="BE100"/>
  <c r="BE162"/>
  <c r="BE182"/>
  <c r="BE217"/>
  <c r="BE224"/>
  <c r="BE230"/>
  <c i="14" r="J169"/>
  <c r="J65"/>
  <c i="15" r="E80"/>
  <c r="J84"/>
  <c r="BE104"/>
  <c r="BE176"/>
  <c r="BE221"/>
  <c r="BE236"/>
  <c r="BE244"/>
  <c r="BE132"/>
  <c r="BE208"/>
  <c r="BE211"/>
  <c r="BE232"/>
  <c r="BE240"/>
  <c i="14" r="BK91"/>
  <c r="J91"/>
  <c r="J60"/>
  <c i="15" r="BE171"/>
  <c r="BE184"/>
  <c r="J54"/>
  <c r="F87"/>
  <c r="BE114"/>
  <c r="BE116"/>
  <c r="BE154"/>
  <c r="BE156"/>
  <c r="BE159"/>
  <c r="BE179"/>
  <c r="BE197"/>
  <c r="BE204"/>
  <c r="BE206"/>
  <c r="BE224"/>
  <c r="BE93"/>
  <c r="BE102"/>
  <c r="BE129"/>
  <c r="BE130"/>
  <c r="BE145"/>
  <c r="BE147"/>
  <c r="BE191"/>
  <c r="BE214"/>
  <c r="BE218"/>
  <c r="BE162"/>
  <c r="BE163"/>
  <c r="BE209"/>
  <c r="BE228"/>
  <c r="BE96"/>
  <c r="BE100"/>
  <c r="BE106"/>
  <c r="BE119"/>
  <c r="BE168"/>
  <c r="BE108"/>
  <c r="BE110"/>
  <c r="BE112"/>
  <c r="BE151"/>
  <c r="BE165"/>
  <c r="BE173"/>
  <c i="14" r="J84"/>
  <c r="BE107"/>
  <c r="BE119"/>
  <c r="BE122"/>
  <c r="BE173"/>
  <c i="13" r="J92"/>
  <c r="J61"/>
  <c i="14" r="J86"/>
  <c r="BE93"/>
  <c r="BE101"/>
  <c r="BE124"/>
  <c r="BE176"/>
  <c r="BE180"/>
  <c r="BE192"/>
  <c r="BE196"/>
  <c r="E80"/>
  <c r="BE96"/>
  <c r="BE98"/>
  <c r="BE103"/>
  <c r="BE127"/>
  <c r="BE135"/>
  <c r="BE141"/>
  <c r="BE145"/>
  <c i="13" r="BK175"/>
  <c r="J175"/>
  <c r="J64"/>
  <c i="14" r="BE117"/>
  <c r="BE163"/>
  <c r="BE130"/>
  <c r="BE148"/>
  <c r="F55"/>
  <c r="BE131"/>
  <c r="BE138"/>
  <c r="BE166"/>
  <c r="BE184"/>
  <c r="BE105"/>
  <c r="BE151"/>
  <c r="BE160"/>
  <c r="BE170"/>
  <c r="BE188"/>
  <c r="BE109"/>
  <c r="BE134"/>
  <c r="BE157"/>
  <c i="12" r="BK91"/>
  <c r="J91"/>
  <c r="J60"/>
  <c r="BK178"/>
  <c r="J178"/>
  <c r="J64"/>
  <c i="13" r="BE99"/>
  <c r="BE101"/>
  <c r="BE121"/>
  <c r="BE133"/>
  <c r="BE144"/>
  <c r="BE183"/>
  <c r="E80"/>
  <c r="BE104"/>
  <c r="BE110"/>
  <c r="BE150"/>
  <c r="BE173"/>
  <c r="BE177"/>
  <c r="BE187"/>
  <c r="F87"/>
  <c r="BE106"/>
  <c r="BE108"/>
  <c r="BE116"/>
  <c r="BE126"/>
  <c r="BE134"/>
  <c r="BE165"/>
  <c r="J54"/>
  <c r="BE112"/>
  <c r="BE118"/>
  <c r="BE128"/>
  <c r="BE191"/>
  <c r="BE130"/>
  <c r="BE167"/>
  <c r="BE203"/>
  <c r="BE93"/>
  <c r="BE96"/>
  <c r="BE137"/>
  <c r="BE140"/>
  <c r="BE157"/>
  <c r="BE180"/>
  <c r="BE195"/>
  <c r="BE114"/>
  <c r="BE123"/>
  <c r="BE170"/>
  <c r="J52"/>
  <c r="BE147"/>
  <c r="BE159"/>
  <c r="BE199"/>
  <c i="11" r="BK94"/>
  <c i="12" r="J52"/>
  <c r="BE149"/>
  <c r="BE163"/>
  <c r="BE190"/>
  <c r="BE202"/>
  <c r="BE110"/>
  <c r="BE114"/>
  <c r="BE158"/>
  <c r="BE173"/>
  <c r="BE183"/>
  <c r="BE198"/>
  <c i="11" r="J195"/>
  <c r="J68"/>
  <c i="12" r="J86"/>
  <c r="BE105"/>
  <c r="BE107"/>
  <c r="BE153"/>
  <c r="BE160"/>
  <c r="BE206"/>
  <c r="E48"/>
  <c r="F55"/>
  <c r="BE139"/>
  <c r="BE93"/>
  <c r="BE131"/>
  <c r="BE133"/>
  <c r="BE136"/>
  <c r="BE180"/>
  <c r="BE96"/>
  <c r="BE100"/>
  <c r="BE102"/>
  <c r="BE119"/>
  <c r="BE141"/>
  <c r="BE146"/>
  <c r="BE176"/>
  <c r="BE194"/>
  <c r="BE116"/>
  <c r="BE118"/>
  <c r="BE166"/>
  <c r="BE112"/>
  <c r="BE122"/>
  <c r="BE124"/>
  <c r="BE129"/>
  <c r="BE144"/>
  <c r="BE170"/>
  <c r="BE172"/>
  <c r="BE186"/>
  <c i="11" r="J87"/>
  <c r="BE187"/>
  <c r="BE211"/>
  <c r="BE226"/>
  <c r="BE233"/>
  <c i="10" r="J289"/>
  <c r="J72"/>
  <c i="11" r="E48"/>
  <c r="BE108"/>
  <c r="BE147"/>
  <c r="BE156"/>
  <c r="BE178"/>
  <c r="BE183"/>
  <c r="F90"/>
  <c r="BE100"/>
  <c r="BE104"/>
  <c r="BE151"/>
  <c r="BE208"/>
  <c i="10" r="J99"/>
  <c r="J61"/>
  <c i="11" r="BE120"/>
  <c r="BE168"/>
  <c r="BE223"/>
  <c r="J54"/>
  <c r="BE114"/>
  <c r="BE124"/>
  <c r="BE128"/>
  <c r="BE192"/>
  <c r="BE196"/>
  <c r="BE205"/>
  <c r="BE215"/>
  <c r="BE237"/>
  <c i="10" r="BK277"/>
  <c r="J277"/>
  <c r="J68"/>
  <c i="11" r="BE164"/>
  <c r="BE171"/>
  <c r="BE134"/>
  <c r="BE141"/>
  <c r="BE199"/>
  <c r="BE202"/>
  <c r="BE219"/>
  <c r="BE96"/>
  <c r="BE111"/>
  <c r="BE161"/>
  <c r="BE229"/>
  <c i="10" r="BE161"/>
  <c r="BE193"/>
  <c r="BE203"/>
  <c r="BE219"/>
  <c r="BE225"/>
  <c r="BE228"/>
  <c r="BE234"/>
  <c r="BE238"/>
  <c r="BE242"/>
  <c r="BE290"/>
  <c r="BE320"/>
  <c r="BE323"/>
  <c i="9" r="J112"/>
  <c r="J66"/>
  <c i="10" r="BE150"/>
  <c r="BE212"/>
  <c r="BE222"/>
  <c r="BE260"/>
  <c r="BE263"/>
  <c r="BE266"/>
  <c r="BE270"/>
  <c i="9" r="BK92"/>
  <c r="J92"/>
  <c r="J60"/>
  <c i="10" r="F55"/>
  <c r="BE133"/>
  <c r="BE184"/>
  <c r="BE198"/>
  <c r="BE246"/>
  <c r="BE250"/>
  <c r="BE296"/>
  <c r="BE305"/>
  <c r="BE309"/>
  <c r="E48"/>
  <c r="J91"/>
  <c r="BE125"/>
  <c r="BE136"/>
  <c r="BE169"/>
  <c r="BE293"/>
  <c r="BE299"/>
  <c r="BE302"/>
  <c r="BE100"/>
  <c r="BE147"/>
  <c r="BE153"/>
  <c r="BE156"/>
  <c r="BE208"/>
  <c r="BE231"/>
  <c r="BE279"/>
  <c r="BE327"/>
  <c r="BE103"/>
  <c r="BE105"/>
  <c r="BE129"/>
  <c r="BE179"/>
  <c r="BE257"/>
  <c r="BE275"/>
  <c r="BE313"/>
  <c r="BE331"/>
  <c r="J54"/>
  <c r="BE113"/>
  <c r="BE116"/>
  <c r="BE121"/>
  <c r="BE143"/>
  <c r="BE174"/>
  <c r="BE252"/>
  <c r="BE254"/>
  <c r="BE284"/>
  <c r="BE317"/>
  <c i="8" r="J94"/>
  <c r="J61"/>
  <c i="9" r="BE99"/>
  <c r="BE102"/>
  <c r="BE106"/>
  <c r="F88"/>
  <c r="J52"/>
  <c r="E81"/>
  <c r="BE109"/>
  <c i="8" r="J183"/>
  <c r="J67"/>
  <c i="9" r="BE95"/>
  <c r="BE119"/>
  <c r="BE123"/>
  <c r="BE127"/>
  <c r="BE139"/>
  <c r="BE104"/>
  <c r="BE113"/>
  <c r="BE131"/>
  <c r="BE135"/>
  <c r="J54"/>
  <c r="BE116"/>
  <c i="8" r="E48"/>
  <c r="BE95"/>
  <c r="BE115"/>
  <c r="BE151"/>
  <c r="BE155"/>
  <c r="BE158"/>
  <c r="BE184"/>
  <c r="BE187"/>
  <c r="BE190"/>
  <c r="BE225"/>
  <c i="7" r="BK95"/>
  <c r="J95"/>
  <c r="J60"/>
  <c r="BK178"/>
  <c r="J178"/>
  <c r="J68"/>
  <c i="8" r="BE112"/>
  <c r="BE126"/>
  <c r="BE130"/>
  <c r="F89"/>
  <c r="BE101"/>
  <c r="BE121"/>
  <c r="BE145"/>
  <c r="BE163"/>
  <c r="BE176"/>
  <c r="BE180"/>
  <c r="J54"/>
  <c r="BE139"/>
  <c r="BE221"/>
  <c r="BE133"/>
  <c r="BE136"/>
  <c r="BE148"/>
  <c r="BE166"/>
  <c r="BE203"/>
  <c r="BE214"/>
  <c r="J86"/>
  <c r="BE98"/>
  <c r="BE103"/>
  <c r="BE196"/>
  <c r="BE199"/>
  <c r="BE207"/>
  <c r="BE160"/>
  <c r="BE170"/>
  <c r="BE211"/>
  <c r="BE217"/>
  <c r="BE106"/>
  <c r="BE172"/>
  <c r="BE193"/>
  <c i="7" r="J52"/>
  <c r="E84"/>
  <c r="F91"/>
  <c r="BE125"/>
  <c i="6" r="J210"/>
  <c r="J69"/>
  <c i="7" r="BE100"/>
  <c r="BE106"/>
  <c r="BE199"/>
  <c r="BE207"/>
  <c r="BE221"/>
  <c r="BE141"/>
  <c r="BE162"/>
  <c r="J54"/>
  <c r="BE128"/>
  <c r="BE133"/>
  <c r="BE156"/>
  <c r="BE159"/>
  <c r="BE176"/>
  <c r="BE213"/>
  <c r="BE217"/>
  <c r="BE180"/>
  <c r="BE183"/>
  <c r="BE109"/>
  <c r="BE112"/>
  <c r="BE114"/>
  <c r="BE117"/>
  <c r="BE119"/>
  <c r="BE166"/>
  <c r="BE169"/>
  <c r="BE189"/>
  <c r="BE192"/>
  <c r="BE203"/>
  <c r="BE210"/>
  <c r="BE97"/>
  <c r="BE144"/>
  <c r="BE147"/>
  <c r="BE150"/>
  <c r="BE195"/>
  <c i="6" r="BK95"/>
  <c r="J95"/>
  <c r="J60"/>
  <c i="7" r="BE171"/>
  <c r="BE186"/>
  <c i="5" r="J94"/>
  <c r="J61"/>
  <c i="6" r="BE223"/>
  <c r="BE226"/>
  <c r="BE238"/>
  <c r="BE244"/>
  <c r="F55"/>
  <c r="BE135"/>
  <c r="BE112"/>
  <c r="BE125"/>
  <c r="BE130"/>
  <c r="BE190"/>
  <c i="5" r="BK178"/>
  <c r="J178"/>
  <c r="J66"/>
  <c i="6" r="J54"/>
  <c r="BE149"/>
  <c r="BE154"/>
  <c r="BE163"/>
  <c r="BE166"/>
  <c r="BE181"/>
  <c r="BE195"/>
  <c r="BE252"/>
  <c r="BE103"/>
  <c r="BE193"/>
  <c r="BE207"/>
  <c r="BE211"/>
  <c r="BE214"/>
  <c r="BE241"/>
  <c r="J88"/>
  <c r="BE109"/>
  <c r="BE118"/>
  <c r="BE140"/>
  <c r="BE147"/>
  <c r="BE188"/>
  <c r="BE199"/>
  <c r="BE220"/>
  <c r="BE248"/>
  <c r="BE97"/>
  <c r="BE100"/>
  <c r="BE106"/>
  <c r="BE169"/>
  <c r="BE217"/>
  <c r="E48"/>
  <c r="BE144"/>
  <c r="BE160"/>
  <c r="BE172"/>
  <c r="BE175"/>
  <c r="BE178"/>
  <c r="BE185"/>
  <c r="BE230"/>
  <c r="BE234"/>
  <c i="5" r="J88"/>
  <c r="BE143"/>
  <c r="BE165"/>
  <c r="BE166"/>
  <c r="BE176"/>
  <c r="BE189"/>
  <c r="BE199"/>
  <c r="BE210"/>
  <c r="BE101"/>
  <c r="BE109"/>
  <c r="BE129"/>
  <c r="BE149"/>
  <c r="BE155"/>
  <c r="BE180"/>
  <c r="BE195"/>
  <c r="BE207"/>
  <c i="4" r="J94"/>
  <c r="J61"/>
  <c i="5" r="BE98"/>
  <c r="BE120"/>
  <c r="BE192"/>
  <c r="BE127"/>
  <c r="BE134"/>
  <c r="BE183"/>
  <c i="4" r="J178"/>
  <c r="J67"/>
  <c i="5" r="J52"/>
  <c r="BE140"/>
  <c r="BE158"/>
  <c r="BE162"/>
  <c r="BE213"/>
  <c r="F89"/>
  <c r="BE95"/>
  <c r="BE104"/>
  <c r="BE115"/>
  <c r="BE124"/>
  <c r="BE146"/>
  <c r="BE171"/>
  <c r="BE221"/>
  <c r="E82"/>
  <c r="BE152"/>
  <c r="BE169"/>
  <c r="BE186"/>
  <c r="BE137"/>
  <c r="BE203"/>
  <c r="BE217"/>
  <c i="4" r="BE121"/>
  <c r="BE125"/>
  <c r="BE143"/>
  <c r="BE185"/>
  <c r="BE220"/>
  <c i="3" r="J94"/>
  <c r="J61"/>
  <c i="4" r="J88"/>
  <c r="BE110"/>
  <c r="BE149"/>
  <c r="BE165"/>
  <c r="BE169"/>
  <c r="BE171"/>
  <c i="3" r="BK188"/>
  <c r="J188"/>
  <c r="J66"/>
  <c i="4" r="F55"/>
  <c r="BE101"/>
  <c r="BE129"/>
  <c r="BE155"/>
  <c r="J52"/>
  <c r="BE182"/>
  <c r="BE188"/>
  <c r="BE191"/>
  <c r="BE202"/>
  <c r="E48"/>
  <c r="BE158"/>
  <c r="BE162"/>
  <c r="BE175"/>
  <c r="BE194"/>
  <c r="BE206"/>
  <c r="BE209"/>
  <c r="BE216"/>
  <c r="BE104"/>
  <c r="BE135"/>
  <c r="BE152"/>
  <c r="BE166"/>
  <c r="BE179"/>
  <c r="BE198"/>
  <c r="BE212"/>
  <c r="BE98"/>
  <c r="BE116"/>
  <c r="BE132"/>
  <c r="BE95"/>
  <c r="BE140"/>
  <c r="BE146"/>
  <c i="2" r="J243"/>
  <c r="J69"/>
  <c i="3" r="E48"/>
  <c r="J86"/>
  <c r="BE135"/>
  <c r="BE153"/>
  <c r="BE173"/>
  <c r="BE217"/>
  <c r="J54"/>
  <c r="BE163"/>
  <c r="BE178"/>
  <c r="BE193"/>
  <c r="BE196"/>
  <c r="BE108"/>
  <c r="BE150"/>
  <c r="BE202"/>
  <c r="BE205"/>
  <c i="2" r="J96"/>
  <c r="J61"/>
  <c i="3" r="F89"/>
  <c r="BE102"/>
  <c r="BE105"/>
  <c r="BE111"/>
  <c r="BE117"/>
  <c r="BE123"/>
  <c r="BE127"/>
  <c r="BE159"/>
  <c r="BE199"/>
  <c r="BE131"/>
  <c r="BE182"/>
  <c r="BE186"/>
  <c r="BE220"/>
  <c r="BE138"/>
  <c r="BE141"/>
  <c r="BE144"/>
  <c r="BE147"/>
  <c r="BE156"/>
  <c r="BE167"/>
  <c r="BE190"/>
  <c r="BE231"/>
  <c r="BE95"/>
  <c r="BE99"/>
  <c r="BE209"/>
  <c r="BE213"/>
  <c r="BE223"/>
  <c r="BE227"/>
  <c i="2" r="E48"/>
  <c r="J52"/>
  <c r="J54"/>
  <c r="F55"/>
  <c r="BE97"/>
  <c r="BE101"/>
  <c r="BE104"/>
  <c r="BE108"/>
  <c r="BE111"/>
  <c r="BE114"/>
  <c r="BE119"/>
  <c r="BE124"/>
  <c r="BE128"/>
  <c r="BE132"/>
  <c r="BE137"/>
  <c r="BE143"/>
  <c r="BE146"/>
  <c r="BE148"/>
  <c r="BE152"/>
  <c r="BE157"/>
  <c r="BE162"/>
  <c r="BE169"/>
  <c r="BE172"/>
  <c r="BE175"/>
  <c r="BE178"/>
  <c r="BE181"/>
  <c r="BE184"/>
  <c r="BE187"/>
  <c r="BE190"/>
  <c r="BE193"/>
  <c r="BE197"/>
  <c r="BE200"/>
  <c r="BE203"/>
  <c r="BE205"/>
  <c r="BE207"/>
  <c r="BE210"/>
  <c r="BE212"/>
  <c r="BE221"/>
  <c r="BE229"/>
  <c r="BE232"/>
  <c r="BE236"/>
  <c r="BE240"/>
  <c r="BE244"/>
  <c r="BE247"/>
  <c r="BE250"/>
  <c r="BE253"/>
  <c r="BE256"/>
  <c r="BE259"/>
  <c r="BE263"/>
  <c r="BE267"/>
  <c r="BE271"/>
  <c r="BE274"/>
  <c r="BE277"/>
  <c r="BE281"/>
  <c r="BE285"/>
  <c i="1" r="BB55"/>
  <c r="BC55"/>
  <c r="AW55"/>
  <c r="BD55"/>
  <c i="4" r="F37"/>
  <c i="1" r="BD57"/>
  <c i="17" r="F35"/>
  <c i="1" r="BB70"/>
  <c i="11" r="F37"/>
  <c i="1" r="BD64"/>
  <c i="7" r="F37"/>
  <c i="1" r="BD60"/>
  <c i="3" r="F34"/>
  <c i="1" r="BA56"/>
  <c i="6" r="F37"/>
  <c i="1" r="BD59"/>
  <c i="12" r="J34"/>
  <c i="1" r="AW65"/>
  <c i="3" r="F37"/>
  <c i="1" r="BD56"/>
  <c i="8" r="J34"/>
  <c i="1" r="AW61"/>
  <c i="3" r="F36"/>
  <c i="1" r="BC56"/>
  <c i="15" r="F37"/>
  <c i="1" r="BD68"/>
  <c i="12" r="F35"/>
  <c i="1" r="BB65"/>
  <c i="15" r="F36"/>
  <c i="1" r="BC68"/>
  <c i="11" r="J34"/>
  <c i="1" r="AW64"/>
  <c i="15" r="F34"/>
  <c i="1" r="BA68"/>
  <c i="14" r="F35"/>
  <c i="1" r="BB67"/>
  <c i="17" r="F34"/>
  <c i="1" r="BA70"/>
  <c i="7" r="J34"/>
  <c i="1" r="AW60"/>
  <c i="16" r="F36"/>
  <c i="1" r="BC69"/>
  <c i="9" r="F35"/>
  <c i="1" r="BB62"/>
  <c i="14" r="J34"/>
  <c i="1" r="AW67"/>
  <c i="11" r="F36"/>
  <c i="1" r="BC64"/>
  <c i="7" r="F34"/>
  <c i="1" r="BA60"/>
  <c i="2" r="F34"/>
  <c i="8" r="F37"/>
  <c i="1" r="BD61"/>
  <c i="9" r="F34"/>
  <c i="1" r="BA62"/>
  <c i="16" r="F34"/>
  <c i="1" r="BA69"/>
  <c i="14" r="F34"/>
  <c i="1" r="BA67"/>
  <c i="15" r="F35"/>
  <c i="1" r="BB68"/>
  <c i="5" r="F36"/>
  <c i="1" r="BC58"/>
  <c i="17" r="F36"/>
  <c i="1" r="BC70"/>
  <c i="4" r="J34"/>
  <c i="1" r="AW57"/>
  <c i="17" r="J34"/>
  <c i="1" r="AW70"/>
  <c i="13" r="F35"/>
  <c i="1" r="BB66"/>
  <c i="11" r="F35"/>
  <c i="1" r="BB64"/>
  <c i="4" r="F34"/>
  <c i="1" r="BA57"/>
  <c i="6" r="F35"/>
  <c i="1" r="BB59"/>
  <c i="10" r="F34"/>
  <c i="1" r="BA63"/>
  <c i="9" r="F37"/>
  <c i="1" r="BD62"/>
  <c i="8" r="F35"/>
  <c i="1" r="BB61"/>
  <c i="8" r="F34"/>
  <c i="1" r="BA61"/>
  <c i="3" r="J34"/>
  <c i="1" r="AW56"/>
  <c i="5" r="J34"/>
  <c i="1" r="AW58"/>
  <c i="14" r="F36"/>
  <c i="1" r="BC67"/>
  <c i="12" r="F36"/>
  <c i="1" r="BC65"/>
  <c i="10" r="J34"/>
  <c i="1" r="AW63"/>
  <c i="13" r="F37"/>
  <c i="1" r="BD66"/>
  <c i="12" r="F37"/>
  <c i="1" r="BD65"/>
  <c i="5" r="F37"/>
  <c i="1" r="BD58"/>
  <c i="6" r="F34"/>
  <c i="1" r="BA59"/>
  <c i="3" r="F35"/>
  <c i="1" r="BB56"/>
  <c i="17" r="F37"/>
  <c i="1" r="BD70"/>
  <c i="12" r="F34"/>
  <c i="1" r="BA65"/>
  <c i="9" r="J34"/>
  <c i="1" r="AW62"/>
  <c i="5" r="F35"/>
  <c i="1" r="BB58"/>
  <c i="4" r="F36"/>
  <c i="1" r="BC57"/>
  <c i="13" r="F36"/>
  <c i="1" r="BC66"/>
  <c i="6" r="F36"/>
  <c i="1" r="BC59"/>
  <c i="8" r="F36"/>
  <c i="1" r="BC61"/>
  <c i="14" r="F37"/>
  <c i="1" r="BD67"/>
  <c i="9" r="F36"/>
  <c i="1" r="BC62"/>
  <c i="13" r="J34"/>
  <c i="1" r="AW66"/>
  <c i="11" r="F34"/>
  <c i="1" r="BA64"/>
  <c i="16" r="F35"/>
  <c i="1" r="BB69"/>
  <c i="13" r="F34"/>
  <c i="1" r="BA66"/>
  <c i="7" r="F35"/>
  <c i="1" r="BB60"/>
  <c i="10" r="F37"/>
  <c i="1" r="BD63"/>
  <c i="10" r="F35"/>
  <c i="1" r="BB63"/>
  <c i="16" r="J34"/>
  <c i="1" r="AW69"/>
  <c i="16" r="F37"/>
  <c i="1" r="BD69"/>
  <c i="4" r="F35"/>
  <c i="1" r="BB57"/>
  <c i="7" r="F36"/>
  <c i="1" r="BC60"/>
  <c i="5" r="F34"/>
  <c i="1" r="BA58"/>
  <c i="15" r="J34"/>
  <c i="1" r="AW68"/>
  <c i="6" r="J34"/>
  <c i="1" r="AW59"/>
  <c i="10" r="F36"/>
  <c i="1" r="BC63"/>
  <c i="17" l="1" r="T128"/>
  <c i="8" r="BK93"/>
  <c r="J93"/>
  <c r="J60"/>
  <c i="9" r="BK111"/>
  <c r="J111"/>
  <c r="J65"/>
  <c i="2" r="T95"/>
  <c i="4" r="T93"/>
  <c r="R93"/>
  <c i="10" r="R288"/>
  <c r="R97"/>
  <c i="11" r="BK194"/>
  <c r="J194"/>
  <c r="J67"/>
  <c i="14" r="P90"/>
  <c i="1" r="AU67"/>
  <c i="8" r="R182"/>
  <c i="4" r="T177"/>
  <c i="2" r="R95"/>
  <c i="8" r="P93"/>
  <c r="P92"/>
  <c i="1" r="AU61"/>
  <c i="10" r="P288"/>
  <c i="8" r="T93"/>
  <c r="T92"/>
  <c i="14" r="BK168"/>
  <c r="J168"/>
  <c r="J64"/>
  <c i="17" r="T91"/>
  <c r="P91"/>
  <c i="1" r="AU70"/>
  <c i="10" r="BK98"/>
  <c r="J98"/>
  <c r="J60"/>
  <c i="16" r="T91"/>
  <c r="T90"/>
  <c i="6" r="P95"/>
  <c r="P94"/>
  <c i="1" r="AU59"/>
  <c i="3" r="R93"/>
  <c i="16" r="P91"/>
  <c r="P90"/>
  <c i="1" r="AU69"/>
  <c i="8" r="R93"/>
  <c r="R92"/>
  <c i="2" r="P95"/>
  <c i="11" r="P194"/>
  <c i="8" r="BK182"/>
  <c r="J182"/>
  <c r="J66"/>
  <c i="15" r="R91"/>
  <c r="R90"/>
  <c i="10" r="P98"/>
  <c r="P97"/>
  <c i="1" r="AU63"/>
  <c i="4" r="BK177"/>
  <c r="J177"/>
  <c r="J66"/>
  <c i="11" r="P94"/>
  <c r="P93"/>
  <c i="1" r="AU64"/>
  <c i="7" r="R178"/>
  <c i="2" r="T242"/>
  <c i="16" r="R91"/>
  <c r="R90"/>
  <c i="13" r="T90"/>
  <c i="5" r="R178"/>
  <c r="R92"/>
  <c i="16" r="BK222"/>
  <c r="J222"/>
  <c r="J64"/>
  <c i="9" r="T91"/>
  <c i="4" r="BK93"/>
  <c r="BK92"/>
  <c r="J92"/>
  <c r="J59"/>
  <c i="10" r="BK288"/>
  <c r="J288"/>
  <c r="J71"/>
  <c i="4" r="P93"/>
  <c i="5" r="BK93"/>
  <c r="J93"/>
  <c r="J60"/>
  <c i="3" r="T188"/>
  <c r="T92"/>
  <c i="9" r="R91"/>
  <c i="3" r="P188"/>
  <c r="P92"/>
  <c i="1" r="AU56"/>
  <c i="11" r="R194"/>
  <c i="3" r="BK93"/>
  <c r="J93"/>
  <c r="J60"/>
  <c i="13" r="BK91"/>
  <c r="J91"/>
  <c r="J60"/>
  <c i="16" r="BK91"/>
  <c r="BK90"/>
  <c r="J90"/>
  <c i="3" r="R188"/>
  <c i="2" r="BK242"/>
  <c r="J242"/>
  <c r="J68"/>
  <c i="10" r="T98"/>
  <c r="T97"/>
  <c i="17" r="R128"/>
  <c r="R91"/>
  <c i="4" r="R177"/>
  <c i="2" r="P242"/>
  <c i="11" r="T94"/>
  <c i="14" r="R90"/>
  <c i="2" r="BK95"/>
  <c r="J95"/>
  <c r="J60"/>
  <c i="11" r="R94"/>
  <c r="R93"/>
  <c i="6" r="BK209"/>
  <c r="J209"/>
  <c r="J68"/>
  <c i="4" r="P177"/>
  <c i="11" r="T194"/>
  <c i="13" r="P90"/>
  <c i="1" r="AU66"/>
  <c i="7" r="R95"/>
  <c r="R94"/>
  <c i="2" r="R242"/>
  <c i="1" r="BA55"/>
  <c i="17" r="BK128"/>
  <c r="J128"/>
  <c r="J65"/>
  <c r="BK92"/>
  <c r="J92"/>
  <c r="J60"/>
  <c i="15" r="BK90"/>
  <c r="J90"/>
  <c i="14" r="BK90"/>
  <c r="J90"/>
  <c r="J59"/>
  <c i="13" r="BK90"/>
  <c r="J90"/>
  <c i="12" r="BK90"/>
  <c r="J90"/>
  <c r="J59"/>
  <c i="11" r="J94"/>
  <c r="J60"/>
  <c i="10" r="BK97"/>
  <c r="J97"/>
  <c r="J59"/>
  <c i="9" r="BK91"/>
  <c r="J91"/>
  <c i="7" r="BK94"/>
  <c r="J94"/>
  <c r="J59"/>
  <c i="6" r="BK94"/>
  <c r="J94"/>
  <c r="J59"/>
  <c i="3" r="BK92"/>
  <c r="J92"/>
  <c i="1" r="BB54"/>
  <c r="W31"/>
  <c i="4" r="J33"/>
  <c i="1" r="AV57"/>
  <c r="AT57"/>
  <c i="13" r="J30"/>
  <c i="1" r="AG66"/>
  <c i="3" r="J33"/>
  <c i="1" r="AV56"/>
  <c r="AT56"/>
  <c i="12" r="J33"/>
  <c i="1" r="AV65"/>
  <c r="AT65"/>
  <c i="5" r="F33"/>
  <c i="1" r="AZ58"/>
  <c i="7" r="F33"/>
  <c i="1" r="AZ60"/>
  <c i="4" r="F33"/>
  <c i="1" r="AZ57"/>
  <c i="2" r="F33"/>
  <c i="1" r="AZ55"/>
  <c i="5" r="J33"/>
  <c i="1" r="AV58"/>
  <c r="AT58"/>
  <c i="9" r="J30"/>
  <c i="1" r="AG62"/>
  <c i="17" r="F33"/>
  <c i="1" r="AZ70"/>
  <c i="13" r="F33"/>
  <c i="1" r="AZ66"/>
  <c i="2" r="J33"/>
  <c i="1" r="AV55"/>
  <c r="AT55"/>
  <c i="7" r="J33"/>
  <c i="1" r="AV60"/>
  <c r="AT60"/>
  <c i="10" r="J33"/>
  <c i="1" r="AV63"/>
  <c r="AT63"/>
  <c i="16" r="F33"/>
  <c i="1" r="AZ69"/>
  <c i="14" r="J33"/>
  <c i="1" r="AV67"/>
  <c r="AT67"/>
  <c i="13" r="J33"/>
  <c i="1" r="AV66"/>
  <c r="AT66"/>
  <c i="6" r="F33"/>
  <c i="1" r="AZ59"/>
  <c r="BA54"/>
  <c r="W30"/>
  <c i="9" r="F33"/>
  <c i="1" r="AZ62"/>
  <c r="BD54"/>
  <c r="W33"/>
  <c i="3" r="F33"/>
  <c i="1" r="AZ56"/>
  <c i="9" r="J33"/>
  <c i="1" r="AV62"/>
  <c r="AT62"/>
  <c i="17" r="J33"/>
  <c i="1" r="AV70"/>
  <c r="AT70"/>
  <c i="11" r="J33"/>
  <c i="1" r="AV64"/>
  <c r="AT64"/>
  <c i="15" r="J30"/>
  <c i="1" r="AG68"/>
  <c i="16" r="J30"/>
  <c i="1" r="AG69"/>
  <c i="6" r="J33"/>
  <c i="1" r="AV59"/>
  <c r="AT59"/>
  <c i="12" r="F33"/>
  <c i="1" r="AZ65"/>
  <c i="8" r="J33"/>
  <c i="1" r="AV61"/>
  <c r="AT61"/>
  <c i="3" r="J30"/>
  <c i="1" r="AG56"/>
  <c i="10" r="F33"/>
  <c i="1" r="AZ63"/>
  <c i="11" r="F33"/>
  <c i="1" r="AZ64"/>
  <c i="8" r="F33"/>
  <c i="1" r="AZ61"/>
  <c i="14" r="F33"/>
  <c i="1" r="AZ67"/>
  <c r="BC54"/>
  <c r="W32"/>
  <c i="16" r="J33"/>
  <c i="1" r="AV69"/>
  <c r="AT69"/>
  <c i="15" r="J33"/>
  <c i="1" r="AV68"/>
  <c r="AT68"/>
  <c i="15" r="F33"/>
  <c i="1" r="AZ68"/>
  <c i="4" l="1" r="P92"/>
  <c i="1" r="AU57"/>
  <c i="3" r="R92"/>
  <c i="4" r="T92"/>
  <c i="11" r="T93"/>
  <c i="2" r="P94"/>
  <c i="1" r="AU55"/>
  <c i="2" r="R94"/>
  <c i="4" r="R92"/>
  <c i="2" r="T94"/>
  <c i="11" r="BK93"/>
  <c r="J93"/>
  <c i="2" r="BK94"/>
  <c r="J94"/>
  <c r="J59"/>
  <c i="5" r="BK92"/>
  <c r="J92"/>
  <c r="J59"/>
  <c i="8" r="BK92"/>
  <c r="J92"/>
  <c r="J59"/>
  <c i="16" r="J91"/>
  <c r="J60"/>
  <c i="17" r="BK91"/>
  <c r="J91"/>
  <c r="J59"/>
  <c i="16" r="J59"/>
  <c i="4" r="J93"/>
  <c r="J60"/>
  <c i="1" r="AN68"/>
  <c i="15" r="J59"/>
  <c i="16" r="J39"/>
  <c i="15" r="J39"/>
  <c i="1" r="AN66"/>
  <c i="13" r="J59"/>
  <c r="J39"/>
  <c i="1" r="AN62"/>
  <c i="9" r="J59"/>
  <c r="J39"/>
  <c i="1" r="AN56"/>
  <c i="3" r="J59"/>
  <c r="J39"/>
  <c i="1" r="AN69"/>
  <c i="11" r="J30"/>
  <c i="1" r="AG64"/>
  <c i="12" r="J30"/>
  <c i="1" r="AG65"/>
  <c r="AN65"/>
  <c r="AW54"/>
  <c r="AK30"/>
  <c i="4" r="J30"/>
  <c i="1" r="AG57"/>
  <c i="7" r="J30"/>
  <c i="1" r="AG60"/>
  <c r="AN60"/>
  <c i="14" r="J30"/>
  <c i="1" r="AG67"/>
  <c r="AN67"/>
  <c r="AZ54"/>
  <c r="W29"/>
  <c r="AX54"/>
  <c r="AY54"/>
  <c i="10" r="J30"/>
  <c i="1" r="AG63"/>
  <c r="AN63"/>
  <c i="6" r="J30"/>
  <c i="1" r="AG59"/>
  <c r="AN59"/>
  <c i="11" l="1" r="J39"/>
  <c i="4" r="J39"/>
  <c i="11" r="J59"/>
  <c i="14" r="J39"/>
  <c i="12" r="J39"/>
  <c i="10" r="J39"/>
  <c i="7" r="J39"/>
  <c i="6" r="J39"/>
  <c i="1" r="AN64"/>
  <c r="AN57"/>
  <c r="AU54"/>
  <c i="8" r="J30"/>
  <c i="1" r="AG61"/>
  <c r="AN61"/>
  <c i="17" r="J30"/>
  <c i="1" r="AG70"/>
  <c r="AV54"/>
  <c r="AK29"/>
  <c i="5" r="J30"/>
  <c i="1" r="AG58"/>
  <c r="AN58"/>
  <c i="2" r="J30"/>
  <c i="1" r="AG55"/>
  <c r="AN55"/>
  <c i="5" l="1" r="J39"/>
  <c i="17" r="J39"/>
  <c i="8" r="J39"/>
  <c i="2" r="J39"/>
  <c i="1" r="AN70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<sst xmlns="http://schemas.openxmlformats.org/spreadsheetml/2006/main">
  <si>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</si>
  <si>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</si>
  <si>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</si>
  <si>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</si>
  <si>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</si>
  <si>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{82f85c7b-b98f-408e-ad80-5a071d035fa9}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</si>
  <si>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</si>
  <si>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</si>
  <si>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</si>
  <si>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</si>
  <si>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</si>
  <si>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</si>
  <si>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</si>
  <si>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</si>
  <si>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</si>
  <si>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</si>
  <si>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</si>
  <si>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Hynkov I. etapa 20230320</t>
  </si>
  <si>
    <t>KSO:</t>
  </si>
  <si>
    <t/>
  </si>
  <si>
    <t>CC-CZ:</t>
  </si>
  <si>
    <t>Místo:</t>
  </si>
  <si>
    <t>Hynkov</t>
  </si>
  <si>
    <t>Datum:</t>
  </si>
  <si>
    <t>20. 3. 2023</t>
  </si>
  <si>
    <t>Zadavatel:</t>
  </si>
  <si>
    <t>IČ:</t>
  </si>
  <si>
    <t>SPÚ Krajský pozemkový úřad pro Olomoucký kraj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</si>
  <si>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</si>
  <si>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</si>
  <si>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</si>
  <si>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</si>
  <si>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</si>
  <si>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</si>
  <si>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</si>
  <si>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25576992</t>
  </si>
  <si>
    <t>AGERIS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</si>
  <si>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</si>
  <si>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</si>
  <si>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</si>
  <si>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</si>
  <si>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</si>
  <si>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</si>
  <si>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</si>
  <si>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</si>
  <si>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</si>
  <si>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</si>
  <si>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</si>
  <si>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</si>
  <si>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</si>
  <si>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</si>
  <si>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</si>
  <si>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</si>
  <si>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</si>
  <si>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</si>
  <si>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</si>
  <si>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</si>
  <si>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</si>
  <si>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</si>
  <si>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</si>
  <si>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</si>
  <si>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</si>
  <si>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</si>
  <si>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</si>
  <si>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</si>
  <si>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</si>
  <si>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</si>
  <si>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</si>
  <si>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</si>
  <si>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</si>
  <si>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</si>
  <si>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</si>
  <si>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</si>
  <si>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</si>
  <si>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</si>
  <si>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</si>
  <si>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</si>
  <si>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</si>
  <si>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SO101.1</t>
  </si>
  <si>
    <t>Polní cesta C2 - extravilán</t>
  </si>
  <si>
    <t>STA</t>
  </si>
  <si>
    <t>1</t>
  </si>
  <si>
    <t>{52b49e3c-5204-479b-b6d1-430a8111044a}</t>
  </si>
  <si>
    <t>2</t>
  </si>
  <si>
    <t>SO101.2</t>
  </si>
  <si>
    <t>Polní cesta C2 - intravilán</t>
  </si>
  <si>
    <t>{778dd457-5e2f-44a6-b411-5f42b633f652}</t>
  </si>
  <si>
    <t>SO102.1</t>
  </si>
  <si>
    <t>Polní cesta C3 - extravilán</t>
  </si>
  <si>
    <t>{80173be3-e099-44f7-a8c7-b09a4e7ed279}</t>
  </si>
  <si>
    <t>SO102.2</t>
  </si>
  <si>
    <t>Polní cesta C3 - intravilán</t>
  </si>
  <si>
    <t>{27cfb35f-728a-41f0-961c-c929c5a4ba4c}</t>
  </si>
  <si>
    <t>SO103</t>
  </si>
  <si>
    <t>Polní cesta C13</t>
  </si>
  <si>
    <t>{30eae20e-0642-4894-9ad3-8d84e822a014}</t>
  </si>
  <si>
    <t>SO104.1</t>
  </si>
  <si>
    <t>Polní cesta C14 - extravilán</t>
  </si>
  <si>
    <t>{b2e6d8df-b3df-4d63-9c28-9a2f07062889}</t>
  </si>
  <si>
    <t>SO104.2</t>
  </si>
  <si>
    <t>Polní cesta C14 - intravilán</t>
  </si>
  <si>
    <t>{c9a22230-1eee-483b-b265-32feb8668b46}</t>
  </si>
  <si>
    <t>SO104.3</t>
  </si>
  <si>
    <t>Polní cesta C14 - rozpočet obce</t>
  </si>
  <si>
    <t>{ebb88341-0c29-43c5-abd1-b914a37a5797}</t>
  </si>
  <si>
    <t>SO301</t>
  </si>
  <si>
    <t>Propustek P1</t>
  </si>
  <si>
    <t>{3740eecb-bd9b-40d1-96d8-354cb9e9ea21}</t>
  </si>
  <si>
    <t>SO302</t>
  </si>
  <si>
    <t>Vodohospodářská opatření soustavy průlehů</t>
  </si>
  <si>
    <t>{9bf2ec76-e98d-4f92-bfc7-0a478f831c69}</t>
  </si>
  <si>
    <t>SO801</t>
  </si>
  <si>
    <t>Interakční prvek IP5</t>
  </si>
  <si>
    <t>{80bc4151-5413-4503-8cd1-3e14ef2ac88a}</t>
  </si>
  <si>
    <t>SO802</t>
  </si>
  <si>
    <t>Interakční prvek IP6</t>
  </si>
  <si>
    <t>{8aac06f2-7362-494c-a8bb-e9308aa6844e}</t>
  </si>
  <si>
    <t>SO803</t>
  </si>
  <si>
    <t>Interakční prvek IP8</t>
  </si>
  <si>
    <t>{93baba07-dce3-4173-b8ce-efaac1088ca3}</t>
  </si>
  <si>
    <t>SO804</t>
  </si>
  <si>
    <t>Lokální biokoridor LBK92</t>
  </si>
  <si>
    <t>{1d86111a-bec3-4054-a7bf-129d768caf76}</t>
  </si>
  <si>
    <t>SO805</t>
  </si>
  <si>
    <t xml:space="preserve">Lokální biocentrum LBC93 </t>
  </si>
  <si>
    <t>{9a6effba-9ae8-469d-a544-d979030eb2ac}</t>
  </si>
  <si>
    <t>SO806</t>
  </si>
  <si>
    <t>Plocha pro terénní úpravy (TÚ)</t>
  </si>
  <si>
    <t>{a01464a0-87c6-4601-a6ec-8f79638f7d09}</t>
  </si>
  <si>
    <t>KRYCÍ LIST SOUPISU PRACÍ</t>
  </si>
  <si>
    <t>Objekt:</t>
  </si>
  <si>
    <t>SO101.1 - Polní cesta C2 - extravilán</t>
  </si>
  <si>
    <t>k.ú. Hynkov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</si>
  <si>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</si>
  <si>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</si>
  <si>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</si>
  <si>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</si>
  <si>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</si>
  <si>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</si>
  <si>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</si>
  <si>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</si>
  <si>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</si>
  <si>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</si>
  <si>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</si>
  <si>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</si>
  <si>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</si>
  <si>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</si>
  <si>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</si>
  <si>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</si>
  <si>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</si>
  <si>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</si>
  <si>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</si>
  <si>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</si>
  <si>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</si>
  <si>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</si>
  <si>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</si>
  <si>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</si>
  <si>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</si>
  <si>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</si>
  <si>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</si>
  <si>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</si>
  <si>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</si>
  <si>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</si>
  <si>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</si>
  <si>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</si>
  <si>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</si>
  <si>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</si>
  <si>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</si>
  <si>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</si>
  <si>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</si>
  <si>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1160001R</t>
  </si>
  <si>
    <t>Roztřídění výkopových zemin</t>
  </si>
  <si>
    <t>m3</t>
  </si>
  <si>
    <t>4</t>
  </si>
  <si>
    <t>-1689758447</t>
  </si>
  <si>
    <t>P</t>
  </si>
  <si>
    <t>Poznámka k položce:_x000d_
Roztřídění zemin od úlomků cihel apod., pro další použití</t>
  </si>
  <si>
    <t>VV</t>
  </si>
  <si>
    <t xml:space="preserve">1230 "protřídění zeminy v místě stávajicí komunikace  "</t>
  </si>
  <si>
    <t>Součet</t>
  </si>
  <si>
    <t>121151126</t>
  </si>
  <si>
    <t xml:space="preserve">Sejmutí ornice strojně při souvislé ploše přes 500 m2, tl. vrstvy přes 300 do 400 mm </t>
  </si>
  <si>
    <t>m2</t>
  </si>
  <si>
    <t>CS ÚRS 2022 02</t>
  </si>
  <si>
    <t>226911368</t>
  </si>
  <si>
    <t>Online PSC</t>
  </si>
  <si>
    <t>https://podminky.urs.cz/item/CS_URS_2022_02/121151126</t>
  </si>
  <si>
    <t>3858,0 " sejmutí ornice - planimetrováno ze situace stavby "</t>
  </si>
  <si>
    <t>3</t>
  </si>
  <si>
    <t>122251106</t>
  </si>
  <si>
    <t>Odkopávky a prokopávky nezapažené strojně v hornině třídy těžitelnosti I skupiny 3 přes 1 000 do 5 000 m3</t>
  </si>
  <si>
    <t>-1428847576</t>
  </si>
  <si>
    <t>https://podminky.urs.cz/item/CS_URS_2022_02/122251106</t>
  </si>
  <si>
    <t>Poznámka k položce:_x000d_
Odstranění zeminy v místě stávajicí komunikace- charakter hlíny písčité, občas obsahuje úlomky cihel případě šterku, v případě nutnosti protřídit</t>
  </si>
  <si>
    <t xml:space="preserve">3075*0,4 "odstranění zeminy v místě stávajicí komunikace v tl. 0,4m  - planimetrováno ze situace stavby"</t>
  </si>
  <si>
    <t>129001101</t>
  </si>
  <si>
    <t>Příplatek k cenám vykopávek za ztížení vykopávky v blízkosti podzemního vedení nebo výbušnin v horninách jakékoliv třídy</t>
  </si>
  <si>
    <t>-542161785</t>
  </si>
  <si>
    <t>https://podminky.urs.cz/item/CS_URS_2022_02/129001101</t>
  </si>
  <si>
    <t>(115,0-22,0)*0,5*2,0"TI v km 0,066-0,180"</t>
  </si>
  <si>
    <t>5</t>
  </si>
  <si>
    <t>132151101</t>
  </si>
  <si>
    <t>Hloubení nezapažených rýh šířky do 800 mm strojně s urovnáním dna do předepsaného profilu a spádu v hornině třídy těžitelnosti I skupiny 1 a 2 do 20 m3</t>
  </si>
  <si>
    <t>-222555855</t>
  </si>
  <si>
    <t>https://podminky.urs.cz/item/CS_URS_2022_02/132151101</t>
  </si>
  <si>
    <t>0,5*0,8*8*3 "Nájezdové prahy DL. 8,0, km 0,656;0,934;1,142"</t>
  </si>
  <si>
    <t>6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</si>
  <si>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</si>
  <si>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</si>
  <si>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-1275159307</t>
  </si>
  <si>
    <t>https://podminky.urs.cz/item/CS_URS_2022_02/162351104</t>
  </si>
  <si>
    <t>1230*0,8 "přesun zeminy pro její následné využití na mezideponii"</t>
  </si>
  <si>
    <t>1230*0,8"přesun zeminy z mezideponie, do místa násypů"</t>
  </si>
  <si>
    <t>7</t>
  </si>
  <si>
    <t>167151111</t>
  </si>
  <si>
    <t>Nakládání, skládání a překládání neulehlého výkopku nebo sypaniny strojně nakládání, množství přes 100 m3, z hornin třídy těžitelnosti I, skupiny 1 až 3</t>
  </si>
  <si>
    <t>1392645687</t>
  </si>
  <si>
    <t>https://podminky.urs.cz/item/CS_URS_2022_02/167151111</t>
  </si>
  <si>
    <t>Poznámka k položce:_x000d_
IGP upozorňuje na to, že zeminy v místě stavby lze použít do aktivní zóny a násypu, ale také doporučuje případné použití jiných vhodnějších zemin - tuto skutečnost musí vzít dodavatel stavby v úvahu a případně tuto položku a s ní další související přepočítat.</t>
  </si>
  <si>
    <t xml:space="preserve">1230*0,8 "využití zeminy z místa stávajicí komunikace - předpoklad využití 80% z původního objemu  "</t>
  </si>
  <si>
    <t>8</t>
  </si>
  <si>
    <t>171251201</t>
  </si>
  <si>
    <t>Uložení sypaniny na skládky nebo meziskládky bez hutnění s upravením uložené sypaniny do předepsaného tvaru</t>
  </si>
  <si>
    <t>1923698859</t>
  </si>
  <si>
    <t>https://podminky.urs.cz/item/CS_URS_2022_02/171251201</t>
  </si>
  <si>
    <t>9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</si>
  <si>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</si>
  <si>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</si>
  <si>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1401328239</t>
  </si>
  <si>
    <t>https://podminky.urs.cz/item/CS_URS_2022_02/171152101</t>
  </si>
  <si>
    <t>1230*0,8"z výkazu výměr - planimetrovanáno z příčných řezů"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</si>
  <si>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</si>
  <si>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</si>
  <si>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</si>
  <si>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269065612</t>
  </si>
  <si>
    <t>https://podminky.urs.cz/item/CS_URS_2022_02/162751117</t>
  </si>
  <si>
    <t>1230-984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</si>
  <si>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</si>
  <si>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</si>
  <si>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</si>
  <si>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1580332984</t>
  </si>
  <si>
    <t>https://podminky.urs.cz/item/CS_URS_2022_02/162751119</t>
  </si>
  <si>
    <t>Poznámka k položce:_x000d_
PD počítá s odvozozem přebytečného materiálu na nejbližší skládku ve vzdálenosti 19,4 km, s umístěním v Drahanovicích. Pokud bude dodavatel stavby řešit odvoz na jiné místo, zohlední tuto skutečnost v jednotkové ceně této položky.</t>
  </si>
  <si>
    <t>(1230-984)*10</t>
  </si>
  <si>
    <t>(0,5*0,8*8*3)*10 "Nájezdové prahy DL. 8,0, km 0,656;0,934;1,142"</t>
  </si>
  <si>
    <t>12</t>
  </si>
  <si>
    <t>181351113</t>
  </si>
  <si>
    <t>Rozprostření a urovnání ornice v rovině nebo ve svahu sklonu do 1:5 strojně při souvislé ploše přes 500 m2, tl. vrstvy do 200 mm</t>
  </si>
  <si>
    <t>-8927024</t>
  </si>
  <si>
    <t>https://podminky.urs.cz/item/CS_URS_2022_02/181351113</t>
  </si>
  <si>
    <t>(3858,0)*0,4/0,1 " rozprostření ornice v tl. 100 mm "</t>
  </si>
  <si>
    <t>13</t>
  </si>
  <si>
    <t>M</t>
  </si>
  <si>
    <t>00572472</t>
  </si>
  <si>
    <t>osivo směs travní krajinná-rovinná</t>
  </si>
  <si>
    <t>kg</t>
  </si>
  <si>
    <t>688979504</t>
  </si>
  <si>
    <t>5304* 0,025 "výkaz výměr - planimetrováno ze situace * Doporučený výsevek 0,025 kg/m2"</t>
  </si>
  <si>
    <t>14</t>
  </si>
  <si>
    <t>181451121</t>
  </si>
  <si>
    <t>Založení trávníku na půdě předem připravené plochy přes 1000 m2 výsevem včetně utažení lučního v rovině nebo na svahu do 1:5</t>
  </si>
  <si>
    <t>1411929903</t>
  </si>
  <si>
    <t>https://podminky.urs.cz/item/CS_URS_2022_02/181451121</t>
  </si>
  <si>
    <t>5304 "výkaz výměr - planimetrováno ze situace * Doporučený výsevek 0,025 kg/m2"</t>
  </si>
  <si>
    <t>Zakládání</t>
  </si>
  <si>
    <t>270210111</t>
  </si>
  <si>
    <t>Zdivo základové z lomového kamene na hloubku do 5 m, v prostoru zapaženém nebo nezapaženém s odstraněním napadávky, bez úpravy povrchu základové spáry, s dodáním všech hmot výplňové z kamene tříděného nelícované, jakékoliv tloušťky na maltu cementovou MC 10</t>
  </si>
  <si>
    <t>-303139379</t>
  </si>
  <si>
    <t>https://podminky.urs.cz/item/CS_URS_2022_02/270210111</t>
  </si>
  <si>
    <t>Poznámka k položce:_x000d_
Lícovat pojezdovou plochu 4 m2.</t>
  </si>
  <si>
    <t>Vodorovné konstrukce</t>
  </si>
  <si>
    <t>16</t>
  </si>
  <si>
    <t>451317777</t>
  </si>
  <si>
    <t>Podklad nebo lože pod dlažbu (přídlažbu) v ploše vodorovné nebo ve sklonu do 1:5, tloušťky od 50 do 100 mm z betonu prostého</t>
  </si>
  <si>
    <t>1977686580</t>
  </si>
  <si>
    <t>https://podminky.urs.cz/item/CS_URS_2022_02/451317777</t>
  </si>
  <si>
    <t>3,09 "dlažba pro stabilizaci výtoku žlabu ((2,2+0,5)x1,65) - (1,3x1,05) "</t>
  </si>
  <si>
    <t>1,25 "dlažba pro stabilizaci nátoku do žlabu ((0,7+0,5)x1,65) - (0,7x1,05) "</t>
  </si>
  <si>
    <t>17</t>
  </si>
  <si>
    <t>465511512</t>
  </si>
  <si>
    <t>Dlažba z lomového kamene upraveného vodorovná nebo plocha ve sklonu do 1:2 s dodáním hmot do cementové malty, s vyplněním spár a s vyspárováním cementovou maltou v ploše do 20 m2, tl. 250 mm</t>
  </si>
  <si>
    <t>1205715223</t>
  </si>
  <si>
    <t>https://podminky.urs.cz/item/CS_URS_2022_02/465511512</t>
  </si>
  <si>
    <t>Poznámka k položce:_x000d_
Spárování bude provedeno průmyslově vyráběnou sprárovací hmotou pro přírodní kámen a venkovní použití!!!</t>
  </si>
  <si>
    <t>Komunikace pozemní</t>
  </si>
  <si>
    <t>18</t>
  </si>
  <si>
    <t>564752111</t>
  </si>
  <si>
    <t>Podklad nebo kryt z vibrovaného štěrku VŠ s rozprostřením, vlhčením a zhutněním, po zhutnění tl. 150 mm</t>
  </si>
  <si>
    <t>1203586103</t>
  </si>
  <si>
    <t>https://podminky.urs.cz/item/CS_URS_2022_02/564752111</t>
  </si>
  <si>
    <t>6329,79"z výkazu výměr - hodnota z planimetrování situace a dat příčných řezů"</t>
  </si>
  <si>
    <t>19</t>
  </si>
  <si>
    <t>564851111</t>
  </si>
  <si>
    <t>Podklad ze štěrkodrti ŠD s rozprostřením a zhutněním plochy přes 100 m2, po zhutnění tl. 150 mm</t>
  </si>
  <si>
    <t>-511067892</t>
  </si>
  <si>
    <t>https://podminky.urs.cz/item/CS_URS_2022_02/564851111</t>
  </si>
  <si>
    <t xml:space="preserve">6688,494"z výkazu výměr - ŠDA 0/32, tl.150mm  - hodnota z planimetrování situace a dat příčných řezů"</t>
  </si>
  <si>
    <t>20</t>
  </si>
  <si>
    <t>565145121</t>
  </si>
  <si>
    <t>Asfaltový beton vrstva podkladní ACP 16 (obalované kamenivo střednězrnné - OKS) s rozprostřením a zhutněním v pruhu šířky přes 3 m, po zhutnění tl. 60 mm</t>
  </si>
  <si>
    <t>-1041233931</t>
  </si>
  <si>
    <t>https://podminky.urs.cz/item/CS_URS_2022_02/565145121</t>
  </si>
  <si>
    <t>4913,100 "z výkazu výměr - hodnota z planimetrování situace a dat příčných řezů"</t>
  </si>
  <si>
    <t>569841111</t>
  </si>
  <si>
    <t>Zpevnění krajnic nebo komunikací pro pěší s rozprostřením a zhutněním, po zhutnění štěrkodrtí tl. 120 mm</t>
  </si>
  <si>
    <t>-229684509</t>
  </si>
  <si>
    <t>https://podminky.urs.cz/item/CS_URS_2022_02/569841111</t>
  </si>
  <si>
    <t>(446+629+1089-5*13,5-4*8,0)*0,5 "z výkazu výměr - Štěrk s kamennými výsyvkami tl.120mm"</t>
  </si>
  <si>
    <t>22</t>
  </si>
  <si>
    <t>573111112</t>
  </si>
  <si>
    <t>Postřik infiltrační PI z asfaltu silničního s posypem kamenivem, v množství 1,00 kg/m2</t>
  </si>
  <si>
    <t>-1519928022</t>
  </si>
  <si>
    <t>https://podminky.urs.cz/item/CS_URS_2022_02/573111112</t>
  </si>
  <si>
    <t xml:space="preserve">4913,100 "z výkazu výměr - Infiltrační postřik asfaltový PI, A C 50 B 5   - hodnota z planimetrování situace a dat příčných řezů"</t>
  </si>
  <si>
    <t>23</t>
  </si>
  <si>
    <t>573211109</t>
  </si>
  <si>
    <t>Postřik spojovací PS bez posypu kamenivem z asfaltu silničního, v množství 0,50 kg/m2</t>
  </si>
  <si>
    <t>774602233</t>
  </si>
  <si>
    <t>https://podminky.urs.cz/item/CS_URS_2022_02/573211109</t>
  </si>
  <si>
    <t xml:space="preserve">4841,55"z výkazu výměr - Spojovací postřik emulzí PSE C 50 B 5   - hodnota z planimetrování situace a dat příčných řezů"</t>
  </si>
  <si>
    <t>24</t>
  </si>
  <si>
    <t>577134121</t>
  </si>
  <si>
    <t>Asfaltový beton vrstva obrusná ACO 11 (ABS) s rozprostřením a se zhutněním z nemodifikovaného asfaltu v pruhu šířky přes 3 m tř. I, po zhutnění tl. 40 mm</t>
  </si>
  <si>
    <t>-297077711</t>
  </si>
  <si>
    <t>https://podminky.urs.cz/item/CS_URS_2022_02/577134121</t>
  </si>
  <si>
    <t>4841,55 "z výkazu výměr - hodnota z planimetrování situace a dat příčných řezů"</t>
  </si>
  <si>
    <t>25</t>
  </si>
  <si>
    <t>919112222</t>
  </si>
  <si>
    <t>Řezání dilatačních spár v živičném krytu vytvoření komůrky pro těsnící zálivku šířky 15 mm, hloubky 25 mm</t>
  </si>
  <si>
    <t>m</t>
  </si>
  <si>
    <t>2093989575</t>
  </si>
  <si>
    <t>https://podminky.urs.cz/item/CS_URS_2022_02/919112222</t>
  </si>
  <si>
    <t>13,8 "z výkazu výměr - délka připojení na silnici III/03549 "</t>
  </si>
  <si>
    <t>26</t>
  </si>
  <si>
    <t>919122121</t>
  </si>
  <si>
    <t>Utěsnění dilatačních spár zálivkou za tepla v cementobetonovém nebo živičném krytu včetně adhezního nátěru s těsnicím profilem pod zálivkou, pro komůrky šířky 15 mm, hloubky 25 mm</t>
  </si>
  <si>
    <t>1668206801</t>
  </si>
  <si>
    <t>https://podminky.urs.cz/item/CS_URS_2022_02/919122121</t>
  </si>
  <si>
    <t>Ostatní konstrukce a práce, bourání</t>
  </si>
  <si>
    <t>27</t>
  </si>
  <si>
    <t>912211111</t>
  </si>
  <si>
    <t>Montáž směrového sloupku plastového s odrazkou prostým uložením bez betonového základu silničního</t>
  </si>
  <si>
    <t>kus</t>
  </si>
  <si>
    <t>-1493502303</t>
  </si>
  <si>
    <t>https://podminky.urs.cz/item/CS_URS_2022_02/912211111</t>
  </si>
  <si>
    <t>Poznámka k položce:_x000d_
směrový sloupek červený Z11g</t>
  </si>
  <si>
    <t>28</t>
  </si>
  <si>
    <t>561041111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</si>
  <si>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</si>
  <si>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-1789488554</t>
  </si>
  <si>
    <t>https://podminky.urs.cz/item/CS_URS_2022_02/561041111</t>
  </si>
  <si>
    <t>6688,494 "z výkazu výměr - planimetrováno ze situace"</t>
  </si>
  <si>
    <t>29</t>
  </si>
  <si>
    <t>40445162</t>
  </si>
  <si>
    <t>sloupek směrový silniční plastový 1,0m</t>
  </si>
  <si>
    <t>-176276215</t>
  </si>
  <si>
    <t xml:space="preserve">2  "směrový sloupek červený Z11g"</t>
  </si>
  <si>
    <t>30</t>
  </si>
  <si>
    <t>58591001</t>
  </si>
  <si>
    <t>pojivo hydraulické pro stabilizaci zeminy 30% vápna</t>
  </si>
  <si>
    <t>t</t>
  </si>
  <si>
    <t>-2097017507</t>
  </si>
  <si>
    <t>6688,494*0,45*0,03*1,7 "3% CaO do hlouby 0,45m, 1,7t/m3"</t>
  </si>
  <si>
    <t>31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</si>
  <si>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</si>
  <si>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</si>
  <si>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2139670061</t>
  </si>
  <si>
    <t>https://podminky.urs.cz/item/CS_URS_2022_02/916111123</t>
  </si>
  <si>
    <t>2*13,8 "2 řady dlažebních kostek 10x10x10cm "</t>
  </si>
  <si>
    <t>32</t>
  </si>
  <si>
    <t>58381007</t>
  </si>
  <si>
    <t>kostka štípaná dlažební žula drobná 8/10</t>
  </si>
  <si>
    <t>325884318</t>
  </si>
  <si>
    <t>13,80*(0,1+0,1) "2 řady dlažebních kostek 10x10x10 "</t>
  </si>
  <si>
    <t>33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</si>
  <si>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</si>
  <si>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</si>
  <si>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-1833465641</t>
  </si>
  <si>
    <t>https://podminky.urs.cz/item/CS_URS_2022_02/916131213</t>
  </si>
  <si>
    <t>8 "nájezdový obrubník v km 0,176 DL. 8,0 m, v PD chyba - označeno jako nájezdový práh"</t>
  </si>
  <si>
    <t>3,5 "sjezd v km 0,244 DL. 3,5 m "</t>
  </si>
  <si>
    <t>3,5 "sjezd v km 0,474 DL. 3,5 m "</t>
  </si>
  <si>
    <t>3,5 "sjezd v km 0,530 DL. 3,5 m "</t>
  </si>
  <si>
    <t>3,5 "sjezd v km 0,611 DL. 3,5 m "</t>
  </si>
  <si>
    <t>3,5 "sjezd v km 0,656 DL. 3,5 m "</t>
  </si>
  <si>
    <t>34</t>
  </si>
  <si>
    <t>59217029</t>
  </si>
  <si>
    <t>obrubník betonový silniční nájezdový 1000x150x150mm</t>
  </si>
  <si>
    <t>-721081740</t>
  </si>
  <si>
    <t>8 "nájezdový obrubník v km 0,176 DL. 8,0 m "</t>
  </si>
  <si>
    <t>35</t>
  </si>
  <si>
    <t>93500R</t>
  </si>
  <si>
    <t>Odvodňovací žlab BGZ-S SV 500, pro vysokou zátěž, DL. 11,0m, vč. roštu, montáže a betonového lože C20/25</t>
  </si>
  <si>
    <t>541392232</t>
  </si>
  <si>
    <t>Poznámka k položce:_x000d_
v km 1,150, Odvodňovací žlab BGZ-S SV 500 opatřený litinovým roštem, zaústěný do přilehlého příkopu,s následným vyústěním směrem do přilehlého melioračního kanálu HOZ 1113.</t>
  </si>
  <si>
    <t>36</t>
  </si>
  <si>
    <t>938908411</t>
  </si>
  <si>
    <t>Čištění vozovek splachováním vodou povrchu podkladu nebo krytu živičného, betonového nebo dlážděného</t>
  </si>
  <si>
    <t>1669944250</t>
  </si>
  <si>
    <t>https://podminky.urs.cz/item/CS_URS_2022_02/938908411</t>
  </si>
  <si>
    <t>10*1000</t>
  </si>
  <si>
    <t>997</t>
  </si>
  <si>
    <t>Přesun sutě</t>
  </si>
  <si>
    <t>37</t>
  </si>
  <si>
    <t>997221873</t>
  </si>
  <si>
    <t>Poplatek za uložení stavebního odpadu na recyklační skládce (skládkovné) zeminy a kamení zatříděného do Katalogu odpadů pod kódem 17 05 04</t>
  </si>
  <si>
    <t>391204730</t>
  </si>
  <si>
    <t>https://podminky.urs.cz/item/CS_URS_2022_02/997221873</t>
  </si>
  <si>
    <t xml:space="preserve">255,60*2,2 </t>
  </si>
  <si>
    <t>998</t>
  </si>
  <si>
    <t>Přesun hmot</t>
  </si>
  <si>
    <t>38</t>
  </si>
  <si>
    <t>998225111</t>
  </si>
  <si>
    <t>Přesun hmot pro komunikace s krytem z kameniva, monolitickým betonovým nebo živičným dopravní vzdálenost do 200 m jakékoliv délky objektu</t>
  </si>
  <si>
    <t>-953915165</t>
  </si>
  <si>
    <t>https://podminky.urs.cz/item/CS_URS_2022_02/998225111</t>
  </si>
  <si>
    <t>VRN</t>
  </si>
  <si>
    <t>Vedlejší rozpočtové náklady</t>
  </si>
  <si>
    <t>VRN1</t>
  </si>
  <si>
    <t>Průzkumné, geodetické a projektové práce</t>
  </si>
  <si>
    <t>40</t>
  </si>
  <si>
    <t>011002000</t>
  </si>
  <si>
    <t>Průzkumné práce</t>
  </si>
  <si>
    <t>soubor</t>
  </si>
  <si>
    <t>1024</t>
  </si>
  <si>
    <t>-1789463372</t>
  </si>
  <si>
    <t>https://podminky.urs.cz/item/CS_URS_2022_02/011002000</t>
  </si>
  <si>
    <t>Poznámka k položce:_x000d_
Náklady spojené se zajištěním a realizací prací např. vytyčení inženýrských sítí a zařízení, včetně zajištění případné aktualizace vyjádření správců sítí, která pozbudou platnosti v období mezi předáním staveniště a vytyčením sítí a případné protokolární zpětné předání jejich správcům.</t>
  </si>
  <si>
    <t>41</t>
  </si>
  <si>
    <t>011103000</t>
  </si>
  <si>
    <t>Geologický průzkum bez rozlišení</t>
  </si>
  <si>
    <t>14226479</t>
  </si>
  <si>
    <t>https://podminky.urs.cz/item/CS_URS_2022_02/011103000</t>
  </si>
  <si>
    <t>Poznámka k položce:_x000d_
Náklady spojené se zajištěním a realizací prací např. podrobný geologický průzkum.</t>
  </si>
  <si>
    <t>42</t>
  </si>
  <si>
    <t>011203000</t>
  </si>
  <si>
    <t>Botanický a zoologický průzkum bez rozlišení</t>
  </si>
  <si>
    <t>386685688</t>
  </si>
  <si>
    <t>https://podminky.urs.cz/item/CS_URS_2022_02/011203000</t>
  </si>
  <si>
    <t>Poznámka k položce:_x000d_
Náklady spojené se zajištěním a realizací prací</t>
  </si>
  <si>
    <t>43</t>
  </si>
  <si>
    <t>011303000</t>
  </si>
  <si>
    <t>Archeologická činnost bez rozlišení</t>
  </si>
  <si>
    <t>79066730</t>
  </si>
  <si>
    <t>https://podminky.urs.cz/item/CS_URS_2022_02/011303000</t>
  </si>
  <si>
    <t>Poznámka k položce:_x000d_
Náklady spojené se zajištěním a realizací prací např.zajištění archeologického výzkumu vč. předání zprávy.</t>
  </si>
  <si>
    <t>44</t>
  </si>
  <si>
    <t>012203000</t>
  </si>
  <si>
    <t>Geodetické práce při provádění stavby</t>
  </si>
  <si>
    <t>268572593</t>
  </si>
  <si>
    <t>https://podminky.urs.cz/item/CS_URS_2022_02/012203000</t>
  </si>
  <si>
    <t>Poznámka k položce:_x000d_
Náklady spojené se zajištěním a realizací prací např. vytyčení stavby (případně pozemků nebo provedení jiných geodetických prací) odborně způsobilou osobou v oboru zeměměřictví.</t>
  </si>
  <si>
    <t>45</t>
  </si>
  <si>
    <t>013254000</t>
  </si>
  <si>
    <t>Dokumentace skutečného provedení stavby</t>
  </si>
  <si>
    <t>-741764638</t>
  </si>
  <si>
    <t>https://podminky.urs.cz/item/CS_URS_2022_02/013254000</t>
  </si>
  <si>
    <t xml:space="preserve">Poznámka k položce:_x000d_
Dokumentace skutečného provedení stavby  v rozsahu odpovídajícímu příslušným právním předpisům, pořízení fotodokumentace stavby: 3 paré + 1 v elektronické formě._x000d_
Geodetická část dokumentace: 3 paré + 1 v elektronické formě.</t>
  </si>
  <si>
    <t>VRN2</t>
  </si>
  <si>
    <t>Příprava staveniště</t>
  </si>
  <si>
    <t>46</t>
  </si>
  <si>
    <t>020001000</t>
  </si>
  <si>
    <t>-388171560</t>
  </si>
  <si>
    <t>https://podminky.urs.cz/item/CS_URS_2022_02/020001000</t>
  </si>
  <si>
    <t>VRN3</t>
  </si>
  <si>
    <t>Zařízení staveniště</t>
  </si>
  <si>
    <t>47</t>
  </si>
  <si>
    <t>030001000</t>
  </si>
  <si>
    <t>-1694678480</t>
  </si>
  <si>
    <t>https://podminky.urs.cz/item/CS_URS_2022_02/030001000</t>
  </si>
  <si>
    <t xml:space="preserve">Poznámka k položce:_x000d_
Náklady spojené se zajištěním a realizací prací:_x000d_
Zajištění a zabezpečení staveniště, zřízení a likvidace zařízení staveniště, včetně případných přípojek, přístupů, _x000d_
deponií apod._x000d_
</t>
  </si>
  <si>
    <t>VRN4</t>
  </si>
  <si>
    <t>Inženýrská činnost</t>
  </si>
  <si>
    <t>48</t>
  </si>
  <si>
    <t>041002000</t>
  </si>
  <si>
    <t>Dozory</t>
  </si>
  <si>
    <t>2076457936</t>
  </si>
  <si>
    <t>https://podminky.urs.cz/item/CS_URS_2022_02/041002000</t>
  </si>
  <si>
    <t>Poznámka k položce:_x000d_
Náklady spojené se zajištěním a realizací prací - např geotechnický dozor.</t>
  </si>
  <si>
    <t>49</t>
  </si>
  <si>
    <t>043002000</t>
  </si>
  <si>
    <t>Zkoušky a ostatní měření</t>
  </si>
  <si>
    <t>-645467835</t>
  </si>
  <si>
    <t>https://podminky.urs.cz/item/CS_URS_2022_02/043002000</t>
  </si>
  <si>
    <t>Poznámka k položce:_x000d_
Náklady zhotovitele, související s prováděním zkoušek a revizí předepsaných technickými normami, a které jsou pro provedení díla nezbytné.V případě zkoušek na pláni vč. stanovení receptury pro zvýšení únosnosti podloží._x000d_
Dále např. zajištění a provedení zkoušek betonu: 3 zkoušky pevnosti, mrazuvzdornosti a průsaku vody (voděodolnosti)._x000d_
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</si>
  <si>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50</t>
  </si>
  <si>
    <t>045002000</t>
  </si>
  <si>
    <t>Kompletační a koordinační činnost</t>
  </si>
  <si>
    <t>-624228417</t>
  </si>
  <si>
    <t>https://podminky.urs.cz/item/CS_URS_2022_02/045002000</t>
  </si>
  <si>
    <t>Poznámka k položce:_x000d_
Náklady spojené se zajištěním a realizací prací - např. - projednání a zajištění zvláštního užívání komunikací a veřejných ploch, včetně zajištění dopravního značení, a to v rozsahu nezbytném pro řádné a bezpečné provádění stavby._x000d_
Projednání a zřízení příjezdů z polních cest, údržba dotčených komunikací, včetně uvedení všech povrchů do původního stavu a jejich protokolární předání_x000d_
Protokolární předání ostatních stavbou dotčených pozemků a _x000d_
komunikací, uvedených do původního stavu, zpět jejich vlastníkům.</t>
  </si>
  <si>
    <t>VRN6</t>
  </si>
  <si>
    <t>Územní vlivy</t>
  </si>
  <si>
    <t>52</t>
  </si>
  <si>
    <t>060001000</t>
  </si>
  <si>
    <t>-1732535240</t>
  </si>
  <si>
    <t>https://podminky.urs.cz/item/CS_URS_2022_02/060001000</t>
  </si>
  <si>
    <t>VRN7</t>
  </si>
  <si>
    <t>Provozní vlivy</t>
  </si>
  <si>
    <t>53</t>
  </si>
  <si>
    <t>070001000</t>
  </si>
  <si>
    <t>1032888446</t>
  </si>
  <si>
    <t>https://podminky.urs.cz/item/CS_URS_2022_02/070001000</t>
  </si>
  <si>
    <t>SO101.2 - Polní cesta C2 - intravilán</t>
  </si>
  <si>
    <t xml:space="preserve">109,75 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</si>
  <si>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</si>
  <si>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</si>
  <si>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-1979025799</t>
  </si>
  <si>
    <t>https://podminky.urs.cz/item/CS_URS_2022_02/113107241</t>
  </si>
  <si>
    <t xml:space="preserve">370 "odstranění živičného krytu v místě stávajicí komunikace  km 0,000-0,068 - planimetrováno ze situace stavby"</t>
  </si>
  <si>
    <t>113107311</t>
  </si>
  <si>
    <t>Odstranění podkladů nebo krytů strojně plochy jednotlivě do 50 m2 s přemístěním hmot na skládku na vzdálenost do 3 m nebo s naložením na dopravní prostředek z kameniva těženého, o tl. vrstvy do 100 mm</t>
  </si>
  <si>
    <t>151681976</t>
  </si>
  <si>
    <t>https://podminky.urs.cz/item/CS_URS_2022_02/113107311</t>
  </si>
  <si>
    <t xml:space="preserve">370 "odstranění pokladu pod stávajicí AB komunikací km 0,000-0,068  - planimetrováno ze situace stavby"</t>
  </si>
  <si>
    <t>122151103</t>
  </si>
  <si>
    <t>Odkopávky a prokopávky nezapažené strojně v hornině třídy těžitelnosti I skupiny 1 a 2 přes 50 do 100 m3</t>
  </si>
  <si>
    <t>-1030237469</t>
  </si>
  <si>
    <t>https://podminky.urs.cz/item/CS_URS_2022_02/122151103</t>
  </si>
  <si>
    <t xml:space="preserve">109,75 "výkop v tl.0,15  pod stávajicí komunikací km 0,000-0,068 - planimetrováno ze situace stavby"</t>
  </si>
  <si>
    <t>-254132666</t>
  </si>
  <si>
    <t>74*0,5*4,0"TI v km 0,000-0,066"</t>
  </si>
  <si>
    <t>61,65 "přesun zeminy pro její následné využití na mezideponii"</t>
  </si>
  <si>
    <t xml:space="preserve">61,65 "přesun zeminy pro její následné využití z  mezideponie"</t>
  </si>
  <si>
    <t>48,1"mezideponie pro ostatní SO"</t>
  </si>
  <si>
    <t xml:space="preserve">55.5*0.8 "zemina pod stávajicí komunikací  km 0,000-0,068 , předpoklad využití 80% z původního objemu"</t>
  </si>
  <si>
    <t>17,250 "nakládání zeminy do násypů na dočasné skládce"</t>
  </si>
  <si>
    <t>109,75</t>
  </si>
  <si>
    <t>61,65"z výkazu výměr - planimetrovanáno z příčných řezů"</t>
  </si>
  <si>
    <t>181102302</t>
  </si>
  <si>
    <t>Úprava pláně na stavbách silnic a dálnic strojně v zářezech mimo skalních se zhutněním</t>
  </si>
  <si>
    <t>224185942</t>
  </si>
  <si>
    <t>https://podminky.urs.cz/item/CS_URS_2022_02/181102302</t>
  </si>
  <si>
    <t xml:space="preserve">330,56 "z výkazu výměr - úprava pláně  - planimetrováno z příčných řezů"</t>
  </si>
  <si>
    <t>305,210"z výkazu výměr - hodnota z planimetrování situace a dat příčných řezů"</t>
  </si>
  <si>
    <t xml:space="preserve">322,506"z výkazu výměr - ŠDA 0/32, tl.150mm  - hodnota z planimetrování situace a dat příčných řezů"</t>
  </si>
  <si>
    <t>236,90"z výkazu výměr - hodnota z planimetrování situace a dat příčných řezů"</t>
  </si>
  <si>
    <t>(75+62)*0,5 "z výkazu výměr - Štěrk s kamennými výsyvkami tl.120mm"</t>
  </si>
  <si>
    <t xml:space="preserve">236,90 "z výkazu výměr - Infiltrační postřik asfaltový PI, A C 50 B 5   - hodnota z planimetrování situace a dat příčných řezů"</t>
  </si>
  <si>
    <t xml:space="preserve">233,45 "z výkazu výměr - Spojovací postřik emulzí PSE C 50 B 5   - hodnota z planimetrování situace a dat příčných řezů"</t>
  </si>
  <si>
    <t>233,45 "z výkazu výměr - hodnota z planimetrování situace a dat příčných řezů"</t>
  </si>
  <si>
    <t>-712509234</t>
  </si>
  <si>
    <t>16,3</t>
  </si>
  <si>
    <t>-1703451020</t>
  </si>
  <si>
    <t>5*1000</t>
  </si>
  <si>
    <t>997221551</t>
  </si>
  <si>
    <t>Vodorovná doprava suti bez naložení, ale se složením a s hrubým urovnáním ze sypkých materiálů, na vzdálenost do 1 km</t>
  </si>
  <si>
    <t>2017780201</t>
  </si>
  <si>
    <t>https://podminky.urs.cz/item/CS_URS_2022_02/997221551</t>
  </si>
  <si>
    <t>370*0,1*2,2 "podklad pod živičným krytem - 2,2t/m3 "</t>
  </si>
  <si>
    <t xml:space="preserve">1230*0,2*2,2 "předpokládaný odpad z roztřídění výkopových zemin - 20% z původního objemu, 2,2t/m3  "</t>
  </si>
  <si>
    <t>370*0,1*2,2 "podklad pod živičným krytem "</t>
  </si>
  <si>
    <t>997221559</t>
  </si>
  <si>
    <t>Vodorovná doprava suti bez naložení, ale se složením a s hrubým urovnáním Příplatek k ceně za každý další i započatý 1 km přes 1 km</t>
  </si>
  <si>
    <t>1035750250</t>
  </si>
  <si>
    <t>https://podminky.urs.cz/item/CS_URS_2022_02/997221559</t>
  </si>
  <si>
    <t>Poznámka k položce:_x000d_
PD počítá s odvozem přebytečného materiálu do vzdálenosti 10 km od stavby. V případě, že dodavatel stavby bude odvoz realizovat na jinou vzdálenost než 10 km, zohlední tuto skutečnost v jednotkové ceně této položky.</t>
  </si>
  <si>
    <t>370*0,05*2,2 "živičný kryt - 2,2t/m3 "</t>
  </si>
  <si>
    <t>997221645</t>
  </si>
  <si>
    <t>Poplatek za uložení stavebního odpadu na skládce (skládkovné) asfaltového bez obsahu dehtu zatříděného do Katalogu odpadů pod kódem 17 03 02</t>
  </si>
  <si>
    <t>2006680864</t>
  </si>
  <si>
    <t>https://podminky.urs.cz/item/CS_URS_2022_02/997221645</t>
  </si>
  <si>
    <t>997221655</t>
  </si>
  <si>
    <t>Poplatek za uložení stavebního odpadu na skládce (skládkovné) zeminy a kamení zatříděného do Katalogu odpadů pod kódem 17 05 04</t>
  </si>
  <si>
    <t>-793243777</t>
  </si>
  <si>
    <t>https://podminky.urs.cz/item/CS_URS_2022_02/997221655</t>
  </si>
  <si>
    <t>39</t>
  </si>
  <si>
    <t>SO102.1 - Polní cesta C3 - extravilán</t>
  </si>
  <si>
    <t>-1732906516</t>
  </si>
  <si>
    <t>2008,96 " sejmutí ornice - planimetrováno ze situace stavby "</t>
  </si>
  <si>
    <t>122151101</t>
  </si>
  <si>
    <t>Odkopávky a prokopávky nezapažené strojně v hornině třídy těžitelnosti I skupiny 1 a 2 do 20 m3</t>
  </si>
  <si>
    <t>1677942248</t>
  </si>
  <si>
    <t>https://podminky.urs.cz/item/CS_URS_2022_02/122151101</t>
  </si>
  <si>
    <t>11,679 "z výkazu výměr - planimetrovanáno z příčných řezů"</t>
  </si>
  <si>
    <t>28774929</t>
  </si>
  <si>
    <t>0,5*0,8*8*6 "Nájezdové prahy DL. 8,0, km 0,067;0,070;0,256;0,335;0,355;0,385"</t>
  </si>
  <si>
    <t>171787486</t>
  </si>
  <si>
    <t>11,679+19,2 "přesun zeminy pro její následné využití na mezideponii"</t>
  </si>
  <si>
    <t>11,679+19,2 "přesun zeminy z mezideponie objektu, do místa násypů"</t>
  </si>
  <si>
    <t>193,328"přesun zeminy z mezideponie jiného SO, do místa násypů"</t>
  </si>
  <si>
    <t>-660492177</t>
  </si>
  <si>
    <t>1575789951</t>
  </si>
  <si>
    <t>11,679+19,2 " planimetrováno z příčných řezů,pro násyp využita zemina z výkopů stavby "</t>
  </si>
  <si>
    <t>193,328"planimetrováno z příčných řezů,pro násyp využita zemina z ostatních stavebních objektů "</t>
  </si>
  <si>
    <t>929187424</t>
  </si>
  <si>
    <t>11,679+19,2 "uložení zeminy do násypů na dočasné skládce"</t>
  </si>
  <si>
    <t>182351123</t>
  </si>
  <si>
    <t xml:space="preserve">Rozprostření a urovnání ornice ve svahu sklonu přes 1:5 strojně při souvislé ploše přes 100 do 500 m2, tl. vrstvy do 200 mm </t>
  </si>
  <si>
    <t>1123050408</t>
  </si>
  <si>
    <t>https://podminky.urs.cz/item/CS_URS_2022_02/182351123</t>
  </si>
  <si>
    <t xml:space="preserve">Poznámka k položce:_x000d_
Ornice, která nebude spotřebována v rámci realizace, bude, po domluvě se zástupci obce Příkazy, rozprostřena na okolní pozemky - Nutno rozprosřít do ztracena, tak aby nebyl nebyl viditelně navyšován terén - zátopová oblast._x000d_
_x000d_
_x000d_
_x000d_
</t>
  </si>
  <si>
    <t>2008,96*0,4/0,1 " rozprostření ornice v tl. 100 mm "</t>
  </si>
  <si>
    <t>248531540</t>
  </si>
  <si>
    <t>560,72"výkaz výměr - planimetrováno ze situace * Doporučený výsevek 0,025 kg/m2"</t>
  </si>
  <si>
    <t>296487770</t>
  </si>
  <si>
    <t>560,72* 0,025 "výkaz výměr - planimetrováno ze situace * Doporučený výsevek 0,025 kg/m2"</t>
  </si>
  <si>
    <t>-862830385</t>
  </si>
  <si>
    <t>-1934716053</t>
  </si>
  <si>
    <t>1836,96"z výkazu výměr - hodnota z planimetrování situace a dat příčných řezů"</t>
  </si>
  <si>
    <t>196014481</t>
  </si>
  <si>
    <t xml:space="preserve">1941,02"z výkazu výměr - ŠDA 0/32, tl.150mm  - hodnota z planimetrování situace a dat příčných řezů"</t>
  </si>
  <si>
    <t>869419446</t>
  </si>
  <si>
    <t>1425,88 "z výkazu výměr - hodnota z planimetrování situace a dat příčných řezů"</t>
  </si>
  <si>
    <t>1518882632</t>
  </si>
  <si>
    <t>347*0.5*2-6*8,0 "z výkazu výměr - Štěrk s kamennými výsyvkami tl.120mm"</t>
  </si>
  <si>
    <t>1434877578</t>
  </si>
  <si>
    <t xml:space="preserve">1425,88 "z výkazu výměr - Infiltrační postřik asfaltový PI, A C 50 B 5   - hodnota z planimetrování situace a dat příčných řezů"</t>
  </si>
  <si>
    <t>-82371025</t>
  </si>
  <si>
    <t xml:space="preserve">1405,24 "z výkazu výměr - Spojovací postřik emulzí PSE C 50 B 5   - hodnota z planimetrování situace a dat příčných řezů"</t>
  </si>
  <si>
    <t>504798014</t>
  </si>
  <si>
    <t>1405,24 "z výkazu výměr - hodnota z planimetrování situace a dat příčných řezů"</t>
  </si>
  <si>
    <t>809286067</t>
  </si>
  <si>
    <t>1941,02 "z výkazu výměr - planimetrováno ze situace"</t>
  </si>
  <si>
    <t>712289050</t>
  </si>
  <si>
    <t>-654129154</t>
  </si>
  <si>
    <t>8 "nájezdový obrubník v km 0,021 DL. 8,0 m "</t>
  </si>
  <si>
    <t>584387649</t>
  </si>
  <si>
    <t>-1686519957</t>
  </si>
  <si>
    <t>8*1000</t>
  </si>
  <si>
    <t>74946654</t>
  </si>
  <si>
    <t>1500165694</t>
  </si>
  <si>
    <t>-447058004</t>
  </si>
  <si>
    <t>2106714561</t>
  </si>
  <si>
    <t>-1223131881</t>
  </si>
  <si>
    <t>-1204633378</t>
  </si>
  <si>
    <t>1374456348</t>
  </si>
  <si>
    <t>-2062207470</t>
  </si>
  <si>
    <t>202584359</t>
  </si>
  <si>
    <t>-1492349626</t>
  </si>
  <si>
    <t>-608424929</t>
  </si>
  <si>
    <t>-229549963</t>
  </si>
  <si>
    <t>-991807508</t>
  </si>
  <si>
    <t>-1706218689</t>
  </si>
  <si>
    <t>SO102.2 - Polní cesta C3 - intravilán</t>
  </si>
  <si>
    <t>321,67 " sejmutí ornice - planimetrováno ze situace stavby "</t>
  </si>
  <si>
    <t>1,901"z výkazu výměr - planimetrovanáno z příčných řezů"</t>
  </si>
  <si>
    <t>-1592778918</t>
  </si>
  <si>
    <t>24,0*0,5*2,0"TI v km 0,000-0,024"</t>
  </si>
  <si>
    <t>1,901 "přesun zeminy pro její následné využití na mezideponii"</t>
  </si>
  <si>
    <t>31,472 "přesun zeminy z mezideponie jakéhokoliv SO stavby, do místa násypů"</t>
  </si>
  <si>
    <t>1,901"nakládání zeminy do násypů na dočasné skládce"</t>
  </si>
  <si>
    <t>31,472 "zemina využitá z ostatních stavebních objektů"</t>
  </si>
  <si>
    <t>1,901" planimetrováno z příčných řezů,pro násyp využita zemina z výkopů stavby "</t>
  </si>
  <si>
    <t>31,472 " planimetrováno z příčných řezů,pro násyp využita zemina z ostatních stavebních objektů"</t>
  </si>
  <si>
    <t>1,901"uložení zeminy do násypů na dočasné skládce"</t>
  </si>
  <si>
    <t>-120756140</t>
  </si>
  <si>
    <t>91,28 "výkaz výměr - planimetrováno ze situace * Doporučený výsevek 0,025 kg/m2"</t>
  </si>
  <si>
    <t>91,28* 0,025 "výkaz výměr - planimetrováno ze situace * Doporučený výsevek 0,025 kg/m2"</t>
  </si>
  <si>
    <t>321,67*0,4/0,1 " rozprostření ornice v tl. 100 mm "</t>
  </si>
  <si>
    <t>299,04"z výkazu výměr - hodnota z planimetrování situace a dat příčných řezů"</t>
  </si>
  <si>
    <t xml:space="preserve">315,98"z výkazu výměr - ŠDA 0/32, tl.150mm  - hodnota z planimetrování situace a dat příčných řezů"</t>
  </si>
  <si>
    <t>232,12 "z výkazu výměr - hodnota z planimetrování situace a dat příčných řezů"</t>
  </si>
  <si>
    <t>57*0.5*2-1*8,0 "z výkazu výměr - Štěrk s kamennými výsyvkami tl.120mm"</t>
  </si>
  <si>
    <t xml:space="preserve">232,12 "z výkazu výměr - Infiltrační postřik asfaltový PI, A C 50 B 5   - hodnota z planimetrování situace a dat příčných řezů"</t>
  </si>
  <si>
    <t xml:space="preserve">228,76 "z výkazu výměr - Spojovací postřik emulzí PSE C 50 B 5   - hodnota z planimetrování situace a dat příčných řezů"</t>
  </si>
  <si>
    <t>228,76 "z výkazu výměr - hodnota z planimetrování situace a dat příčných řezů"</t>
  </si>
  <si>
    <t>1853570785</t>
  </si>
  <si>
    <t>8,0</t>
  </si>
  <si>
    <t>-36190264</t>
  </si>
  <si>
    <t>315,98 "z výkazu výměr - planimetrováno ze situace"</t>
  </si>
  <si>
    <t>2*1000</t>
  </si>
  <si>
    <t>SO103 - Polní cesta C13</t>
  </si>
  <si>
    <t>2051479299</t>
  </si>
  <si>
    <t xml:space="preserve">441,2 "protřídění zeminy v místě stávajicí komunikace  "</t>
  </si>
  <si>
    <t>-133018599</t>
  </si>
  <si>
    <t>1737 " sejmutí ornice - planimetrováno ze situace stavby "</t>
  </si>
  <si>
    <t>1253923938</t>
  </si>
  <si>
    <t>18,67 "z výkazu výměr - planimetrovanáno z příčných řezů"</t>
  </si>
  <si>
    <t>122251104</t>
  </si>
  <si>
    <t>Odkopávky a prokopávky nezapažené strojně v hornině třídy těžitelnosti I skupiny 3 přes 100 do 500 m3</t>
  </si>
  <si>
    <t>-329187851</t>
  </si>
  <si>
    <t>https://podminky.urs.cz/item/CS_URS_2022_02/122251104</t>
  </si>
  <si>
    <t xml:space="preserve">1103*0,4 "odstranění zeminy v místě stávajicí komunikace v tl. 0,4m  - navážka"</t>
  </si>
  <si>
    <t>-1154213079</t>
  </si>
  <si>
    <t>10,0*0,5*2,0"TI v km 0,447-0,454"</t>
  </si>
  <si>
    <t>-758058847</t>
  </si>
  <si>
    <t>252,46 "přesun tříděné zeminy pro její následné využití na mezideponii"</t>
  </si>
  <si>
    <t>252,46 "přesun zeminy z deponie nebo mezideponie, do místa násypů"</t>
  </si>
  <si>
    <t>117,36"přesun na mezideponii zemin pro ostatní SO"</t>
  </si>
  <si>
    <t xml:space="preserve">Vodorovné přemístění výkopku nebo sypaniny po suchu na obvyklém dopravním prostředku, bez naložení výkopku, avšak se složením bez rozhrnutí z horniny třídy těžitelnosti I skupiny 1 až 3 na vzdálenost přes 9 000 do 10 000 m </t>
  </si>
  <si>
    <t>955718317</t>
  </si>
  <si>
    <t xml:space="preserve">441,2*0,2 "předpokládaný odpad z roztřídění výkopových zemin - 20% z původního objemu  "</t>
  </si>
  <si>
    <t>441,2*0,8-252,46</t>
  </si>
  <si>
    <t>18,67</t>
  </si>
  <si>
    <t>-117,36"mezideponie ostatních stavebních objektů"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</si>
  <si>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 </t>
  </si>
  <si>
    <t>-83169670</t>
  </si>
  <si>
    <t xml:space="preserve">90,50*10 </t>
  </si>
  <si>
    <t>-297203861</t>
  </si>
  <si>
    <t>252,46 "nakládání zeminy do násypů na dočasné skládce"</t>
  </si>
  <si>
    <t>-422595606</t>
  </si>
  <si>
    <t>Poznámka k položce:_x000d_
Celková hodnota 321,46 z výkazu výměr - planimetrovanáno z příčných řezů</t>
  </si>
  <si>
    <t>321,46-69"násypy-recyklát"</t>
  </si>
  <si>
    <t xml:space="preserve">Uložení sypaniny na skládky nebo meziskládky bez hutnění s upravením uložené sypaniny do předepsaného tvaru </t>
  </si>
  <si>
    <t>33289746</t>
  </si>
  <si>
    <t>252,46 "tříděné zeminy"</t>
  </si>
  <si>
    <t>1461046360</t>
  </si>
  <si>
    <t>2787 "výkaz výměr - planimetrováno ze situace * Doporučený výsevek 0,025 kg/m2"</t>
  </si>
  <si>
    <t>1252713193</t>
  </si>
  <si>
    <t>2787* 0,025 "výkaz výměr - planimetrováno ze situace * Doporučený výsevek 0,025 kg/m2"</t>
  </si>
  <si>
    <t>1287871995</t>
  </si>
  <si>
    <t>1737*0,4/0,1" rozprostření ornice v tl. 100 mm "</t>
  </si>
  <si>
    <t>-1294045256</t>
  </si>
  <si>
    <t>0,5*0,8*8*2 "Nájezdové prahy DL. 8,0, km 0,024;0,429 "</t>
  </si>
  <si>
    <t>-1882851232</t>
  </si>
  <si>
    <t>2623"z výkazu výměr - hodnota z planimetrování situace a dat příčných řezů"</t>
  </si>
  <si>
    <t>1904764493</t>
  </si>
  <si>
    <t xml:space="preserve">2772"z výkazu výměr - ŠDA 0/32, tl.150mm  - hodnota z planimetrování situace a dat příčných řezů"</t>
  </si>
  <si>
    <t>564911311</t>
  </si>
  <si>
    <t>Podklad nebo podsyp z betonového recyklátu s rozprostřením a zhutněním plochy přes 100 m2, po zhutnění tl. 50 mm</t>
  </si>
  <si>
    <t>-876544075</t>
  </si>
  <si>
    <t>https://podminky.urs.cz/item/CS_URS_2022_02/564911311</t>
  </si>
  <si>
    <t>69/0,05</t>
  </si>
  <si>
    <t>-570649451</t>
  </si>
  <si>
    <t>2036 "z výkazu výměr - hodnota z planimetrování situace a dat příčných řezů"</t>
  </si>
  <si>
    <t>-2138277682</t>
  </si>
  <si>
    <t>((454+458)-2*8,0-2*13,5)*0,5 "z výkazu výměr - Štěrk s kamennými výsyvkami tl.120mm"</t>
  </si>
  <si>
    <t>-1509241254</t>
  </si>
  <si>
    <t xml:space="preserve">2036 "z výkazu výměr - Infiltrační postřik asfaltový PI, A C 50 B 5   - hodnota z planimetrování situace a dat příčných řezů"</t>
  </si>
  <si>
    <t>1239505716</t>
  </si>
  <si>
    <t xml:space="preserve">2006 "z výkazu výměr - Spojovací postřik emulzí PSE C 50 B 5   - hodnota z planimetrování situace a dat příčných řezů"</t>
  </si>
  <si>
    <t>987516123</t>
  </si>
  <si>
    <t>2006 "z výkazu výměr - hodnota z planimetrování situace a dat příčných řezů"</t>
  </si>
  <si>
    <t>132070366</t>
  </si>
  <si>
    <t>2772 "z výkazu výměr - planimetrováno ze situace"</t>
  </si>
  <si>
    <t>1221645632</t>
  </si>
  <si>
    <t>2772*0,45*0,03*1,7 "3% CaO do hlouby 0,45m, 1,7t/m3"</t>
  </si>
  <si>
    <t>2025635596</t>
  </si>
  <si>
    <t>3,5*2 "sjezd v km 0,024;0,429, DL. 8,0 m "</t>
  </si>
  <si>
    <t>-1050484561</t>
  </si>
  <si>
    <t>1491881849</t>
  </si>
  <si>
    <t xml:space="preserve">Poplatek za uložení stavebního odpadu na recyklační skládce (skládkovné) zeminy a kamení zatříděného do Katalogu odpadů pod kódem 17 05 04 </t>
  </si>
  <si>
    <t>1682424900</t>
  </si>
  <si>
    <t>-117,36"mezideponie ostatních SO"</t>
  </si>
  <si>
    <t>492847764</t>
  </si>
  <si>
    <t>-90822465</t>
  </si>
  <si>
    <t>-2102847019</t>
  </si>
  <si>
    <t>-284003414</t>
  </si>
  <si>
    <t>-1851183718</t>
  </si>
  <si>
    <t>-1451890248</t>
  </si>
  <si>
    <t>590825423</t>
  </si>
  <si>
    <t>577725810</t>
  </si>
  <si>
    <t>1534064290</t>
  </si>
  <si>
    <t>-368223027</t>
  </si>
  <si>
    <t>-1822568755</t>
  </si>
  <si>
    <t>2060797333</t>
  </si>
  <si>
    <t>328046306</t>
  </si>
  <si>
    <t>-1372000133</t>
  </si>
  <si>
    <t>SO104.1 - Polní cesta C14 - extravilán</t>
  </si>
  <si>
    <t>-1589562510</t>
  </si>
  <si>
    <t>5,70 "z výkazu výměr - planimetrovanáno z příčných řezů"</t>
  </si>
  <si>
    <t>-38315052</t>
  </si>
  <si>
    <t>5,7 "z mezideponie"</t>
  </si>
  <si>
    <t>94,66 "přesun zeminy z mezideponie jiných SO, do místa násypů"</t>
  </si>
  <si>
    <t>-1999898879</t>
  </si>
  <si>
    <t>5,7 "mezideponie"</t>
  </si>
  <si>
    <t>181411121</t>
  </si>
  <si>
    <t>Založení trávníku na půdě předem připravené plochy do 1000 m2 výsevem včetně utažení lučního v rovině nebo na svahu do 1:5</t>
  </si>
  <si>
    <t>297905388</t>
  </si>
  <si>
    <t>https://podminky.urs.cz/item/CS_URS_2022_02/181411121</t>
  </si>
  <si>
    <t>(1911-933) "výkaz výměr - planimetrováno ze situace * Doporučený výsevek 0,025 kg/m2"</t>
  </si>
  <si>
    <t>174883206</t>
  </si>
  <si>
    <t>(1911-933)* 0,025 "výkaz výměr - planimetrováno ze situace * Doporučený výsevek 0,025 kg/m2"</t>
  </si>
  <si>
    <t>R004</t>
  </si>
  <si>
    <t>Kompletní likvidace dřevních zbytků, větví a pařezů v souladu se zk. O odpadech č 185/2001 Sb. v platném znění.</t>
  </si>
  <si>
    <t>512</t>
  </si>
  <si>
    <t>1950040639</t>
  </si>
  <si>
    <t xml:space="preserve">Poznámka k položce:_x000d_
Obsahuje všechny druhy likvidace dřevin - uložení na skládku, spálení nebo štěpkování. Součástí položky je možná doprava, potřebná manipulace a poplatky za uložení na skládku._x000d_
</t>
  </si>
  <si>
    <t>2*2 "2 kusy"</t>
  </si>
  <si>
    <t>112251103</t>
  </si>
  <si>
    <t>Odstranění pařezů strojně s jejich vykopáním nebo vytrháním průměru přes 500 do 700 mm</t>
  </si>
  <si>
    <t>786056860</t>
  </si>
  <si>
    <t>https://podminky.urs.cz/item/CS_URS_2022_02/112251103</t>
  </si>
  <si>
    <t>-25541845</t>
  </si>
  <si>
    <t>5,7 "na mezideponii"</t>
  </si>
  <si>
    <t>-1518766537</t>
  </si>
  <si>
    <t>5,0*99,0 "sejmutí ornice km 0,170-0,269- planimetrováno ze situace stavby"</t>
  </si>
  <si>
    <t>1944356737</t>
  </si>
  <si>
    <t>5,7"z mezideponieů</t>
  </si>
  <si>
    <t>94,66 "zemina využitá ze stavenišť ostatních stavebních objektů"</t>
  </si>
  <si>
    <t>-756427844</t>
  </si>
  <si>
    <t>495*0,4/0,1 " rozprostření ornice v tl. 100 mm "</t>
  </si>
  <si>
    <t>1228024547</t>
  </si>
  <si>
    <t>485,100"z výkazu výměr - hodnota z planimetrování situace a dat příčných řezů"</t>
  </si>
  <si>
    <t>-1560414902</t>
  </si>
  <si>
    <t xml:space="preserve">512,55"z výkazu výměr - ŠDA 0/32, tl.150mm  - hodnota z planimetrování situace a dat příčných řezů"</t>
  </si>
  <si>
    <t>-639672607</t>
  </si>
  <si>
    <t>376,65 "z výkazu výměr - hodnota z planimetrování situace a dat příčných řezů"</t>
  </si>
  <si>
    <t>421200387</t>
  </si>
  <si>
    <t>Poznámka k položce:_x000d_
Obrubníky byly do projektu doplněny na žádost obce, obrubník je tak rozpočtován v rozpočtu odděleném od rozpočtu SPÚ. Žádost byla podána v souvislosti, s budoucím vybudovaním chodníku podél této části cesty.</t>
  </si>
  <si>
    <t>137*0.5*2 "z výkazu výměr - Štěrk s kamennými výsyvkami tl.120mm - krajnice v km 0,132-0,269 po obou stranách "</t>
  </si>
  <si>
    <t>122,07*0,5*2"z výkazu výměr - Štěrk s kamennými výsyvkami tl.120mm - krajnice v km 0,000-0,132 pouze jednostranně,na druhé straně bude obrubník"</t>
  </si>
  <si>
    <t>307885660</t>
  </si>
  <si>
    <t xml:space="preserve">376,65 "z výkazu výměr - Infiltrační postřik asfaltový PI, A C 50 B 5   - hodnota z planimetrování situace a dat příčných řezů"</t>
  </si>
  <si>
    <t>-1886432244</t>
  </si>
  <si>
    <t xml:space="preserve">371,25 "z výkazu výměr - Spojovací postřik emulzí PSE C 50 B 5   - hodnota z planimetrování situace a dat příčných řezů"</t>
  </si>
  <si>
    <t>-1996920818</t>
  </si>
  <si>
    <t>371,25 "z výkazu výměr - hodnota z planimetrování situace a dat příčných řezů"</t>
  </si>
  <si>
    <t>773267025</t>
  </si>
  <si>
    <t>512,55 "z výkazu výměr - planimetrováno ze situace"</t>
  </si>
  <si>
    <t>1374606318</t>
  </si>
  <si>
    <t>512,55*0,45*0,03*1,7 "3% CaO do hlouby 0,45m, 1,7t/m3"</t>
  </si>
  <si>
    <t>-1970718939</t>
  </si>
  <si>
    <t>2009964047</t>
  </si>
  <si>
    <t>-1680635685</t>
  </si>
  <si>
    <t>963632158</t>
  </si>
  <si>
    <t>2116364681</t>
  </si>
  <si>
    <t>2125135308</t>
  </si>
  <si>
    <t>104033970</t>
  </si>
  <si>
    <t>-2131446024</t>
  </si>
  <si>
    <t>-556127733</t>
  </si>
  <si>
    <t>-1915158621</t>
  </si>
  <si>
    <t>-1590683007</t>
  </si>
  <si>
    <t>-1052962166</t>
  </si>
  <si>
    <t>1283659555</t>
  </si>
  <si>
    <t>229340301</t>
  </si>
  <si>
    <t>1237730716</t>
  </si>
  <si>
    <t>SO104.2 - Polní cesta C14 - intravilán</t>
  </si>
  <si>
    <t>64207920</t>
  </si>
  <si>
    <t>(107+8)*0,5*2,0"TI v délce objektu"</t>
  </si>
  <si>
    <t>-1322535528</t>
  </si>
  <si>
    <t>933 "výkaz výměr - planimetrováno ze situace * Doporučený výsevek 0,025 kg/m2"</t>
  </si>
  <si>
    <t>933* 0,025 "výkaz výměr - planimetrováno ze situace * Doporučený výsevek 0,025 kg/m2"</t>
  </si>
  <si>
    <t>113151111</t>
  </si>
  <si>
    <t>Rozebírání zpevněných ploch s přemístěním na skládku na vzdálenost do 20 m nebo s naložením na dopravní prostředek ze silničních panelů</t>
  </si>
  <si>
    <t>-1425126956</t>
  </si>
  <si>
    <t>https://podminky.urs.cz/item/CS_URS_2022_02/113151111</t>
  </si>
  <si>
    <t xml:space="preserve">419 "odstranění stávajicích betonových panelů z cesty km 0,000-0,139  - planimetrováno ze situace stavby"</t>
  </si>
  <si>
    <t>5,0"na mezideponii"</t>
  </si>
  <si>
    <t>5,0"z mezideponie"</t>
  </si>
  <si>
    <t>60,9-5,0"zemina využitá z mezideponie ostatních stavebních objektů"</t>
  </si>
  <si>
    <t>560732790</t>
  </si>
  <si>
    <t>5,0 "z výkazu výměr - planimetrovanáno z příčných řezů"</t>
  </si>
  <si>
    <t>-930137420</t>
  </si>
  <si>
    <t>5,0"zemina využitá z výkopu objektu"</t>
  </si>
  <si>
    <t>60,9-5,0"zemina využitá ze stavenišť ostatních stavebních objektů"</t>
  </si>
  <si>
    <t>-1551895396</t>
  </si>
  <si>
    <t>5,0 "mezideponie"</t>
  </si>
  <si>
    <t>592,90"z výkazu výměr - hodnota z planimetrování situace a dat příčných řezů"</t>
  </si>
  <si>
    <t xml:space="preserve">626,45"z výkazu výměr - ŠDA 0/32, tl.150mm  - hodnota z planimetrování situace a dat příčných řezů"</t>
  </si>
  <si>
    <t>460,35 "z výkazu výměr -hodnota z planimetrování situace a dat příčných řezů"</t>
  </si>
  <si>
    <t>(19,8+148)*0,5 "z výkazu výměr - Štěrk s kamennými výsyvkami tl.120mm - krajnice v km 0,000-0,132 pouze jednostranně,na druhé straně bude obrubník"</t>
  </si>
  <si>
    <t xml:space="preserve">460,35 "z výkazu výměr - Infiltrační postřik asfaltový PI, A C 50 B 5   - hodnota z planimetrování situace a dat příčných řezů"</t>
  </si>
  <si>
    <t xml:space="preserve">453,75 "z výkazu výměr - Spojovací postřik emulzí PSE C 50 B 5   - hodnota z planimetrování situace a dat příčných řezů"</t>
  </si>
  <si>
    <t>453,75 "z výkazu výměr - hodnota z planimetrování situace a dat příčných řezů"</t>
  </si>
  <si>
    <t>626,45 "z výkazu výměr - planimetrováno ze situace"</t>
  </si>
  <si>
    <t>626,45*0,45*0,03*1,7 "3% CaO do hlouby 0,45m, 1,7t/m3"</t>
  </si>
  <si>
    <t>-2110692548</t>
  </si>
  <si>
    <t xml:space="preserve">13,8 </t>
  </si>
  <si>
    <t>-527689350</t>
  </si>
  <si>
    <t>13,8</t>
  </si>
  <si>
    <t>997002511</t>
  </si>
  <si>
    <t>Vodorovné přemístění suti a vybouraných hmot bez naložení, se složením a hrubým urovnáním na vzdálenost do 1 km</t>
  </si>
  <si>
    <t>1376236672</t>
  </si>
  <si>
    <t>https://podminky.urs.cz/item/CS_URS_2022_02/997002511</t>
  </si>
  <si>
    <t>997002519</t>
  </si>
  <si>
    <t>Vodorovné přemístění suti a vybouraných hmot bez naložení, se složením a hrubým urovnáním Příplatek k ceně za každý další i započatý 1 km přes 1 km</t>
  </si>
  <si>
    <t>-245730346</t>
  </si>
  <si>
    <t>https://podminky.urs.cz/item/CS_URS_2022_02/997002519</t>
  </si>
  <si>
    <t>Poznámka k položce:_x000d_
Je uvažována skládka ve vzdálenosti do 10km. Jinou vzdálenost zohlední dodavatel v této ceně.</t>
  </si>
  <si>
    <t>9*248,745</t>
  </si>
  <si>
    <t>997221862</t>
  </si>
  <si>
    <t>Poplatek za uložení stavebního odpadu na recyklační skládce (skládkovné) z armovaného betonu zatříděného do Katalogu odpadů pod kódem 17 01 01</t>
  </si>
  <si>
    <t>749082935</t>
  </si>
  <si>
    <t>https://podminky.urs.cz/item/CS_URS_2022_02/997221862</t>
  </si>
  <si>
    <t>248,745 "silniční panely "</t>
  </si>
  <si>
    <t>-37000096</t>
  </si>
  <si>
    <t>SO104.3 - Polní cesta C14 - rozpočet obce</t>
  </si>
  <si>
    <t xml:space="preserve">    8 - Trubní vedení</t>
  </si>
  <si>
    <t>Trubní vedení</t>
  </si>
  <si>
    <t>899331111</t>
  </si>
  <si>
    <t>Výšková úprava uličního vstupu nebo vpusti do 200 mm zvýšením poklopu</t>
  </si>
  <si>
    <t>1032167015</t>
  </si>
  <si>
    <t>https://podminky.urs.cz/item/CS_URS_2022_02/899331111</t>
  </si>
  <si>
    <t>2 "osazení poklopů šachet obecní kanalizace na nově navrženou niveletu vozovky C14"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</si>
  <si>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</si>
  <si>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</si>
  <si>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123612070</t>
  </si>
  <si>
    <t>https://podminky.urs.cz/item/CS_URS_2022_02/916131113</t>
  </si>
  <si>
    <t>132 "jednostranné osazení silničních obrubníků v km 0,000 - 0,132, do lože tl. 100mm, beton C30/37 XF3"</t>
  </si>
  <si>
    <t>59217033</t>
  </si>
  <si>
    <t>obrubník betonový silniční 1000x100x300mm</t>
  </si>
  <si>
    <t>-1049057451</t>
  </si>
  <si>
    <t>111 "Obrubník silniční CS Beton Prefa H30,rozměry 1000/300/150 mm -přímý, 111 ks"</t>
  </si>
  <si>
    <t>1486698521</t>
  </si>
  <si>
    <t xml:space="preserve">22 "Obrubník silniční CS Beton Prefa,rozměry 1000/150/150 mm -nájezdový,  22 ks"</t>
  </si>
  <si>
    <t>59217030</t>
  </si>
  <si>
    <t>obrubník betonový silniční přechodový 1000x150x150-250mm</t>
  </si>
  <si>
    <t>1877969044</t>
  </si>
  <si>
    <t>10 "Obrubník silniční CS Beton Prefa,rozměry 1000/250-150(150-250)/150 mm - náběhový, levý - 5ks, pravý - 5ks, celkem - 10ks"</t>
  </si>
  <si>
    <t>1911158592</t>
  </si>
  <si>
    <t>-519298662</t>
  </si>
  <si>
    <t>607505551</t>
  </si>
  <si>
    <t>1045995166</t>
  </si>
  <si>
    <t>-1661242178</t>
  </si>
  <si>
    <t>2011683789</t>
  </si>
  <si>
    <t>-1767652360</t>
  </si>
  <si>
    <t>875873283</t>
  </si>
  <si>
    <t>-1804126848</t>
  </si>
  <si>
    <t>SO301 - Propustek P1</t>
  </si>
  <si>
    <t xml:space="preserve">    3 - Svislé a kompletní konstrukce</t>
  </si>
  <si>
    <t>PSV - Práce a dodávky PSV</t>
  </si>
  <si>
    <t xml:space="preserve">    767 - Konstrukce zámečnické</t>
  </si>
  <si>
    <t>OST - Ostatní</t>
  </si>
  <si>
    <t>115001105</t>
  </si>
  <si>
    <t>Převedení vody potrubím průměru DN přes 300 do 600</t>
  </si>
  <si>
    <t>-986400796</t>
  </si>
  <si>
    <t>https://podminky.urs.cz/item/CS_URS_2022_02/115001105</t>
  </si>
  <si>
    <t xml:space="preserve">20 "  Provizorní převedení melioračního kanálu HOZ1113 "</t>
  </si>
  <si>
    <t>11163178</t>
  </si>
  <si>
    <t>lak hydroizolační asfaltový pro izolaci trub</t>
  </si>
  <si>
    <t>-572020773</t>
  </si>
  <si>
    <t>((1.4+2.4+1.4)*11)*0,4/1000" lak asfaltový např. ALP/9 (MJ kg) bal 9 kg - spotřeba 0,4 kg/m2 "</t>
  </si>
  <si>
    <t>125153101</t>
  </si>
  <si>
    <t>Vykopávky melioračních kanálů přívodních (závlahových) nebo odpadních pro jakoukoliv šířku kanálu, jeho hloubku a množství vykopávky pro zemědělské meliorace v hornině třídy těžitelnosti I skupiny 1 a 2</t>
  </si>
  <si>
    <t>-2096945003</t>
  </si>
  <si>
    <t>https://podminky.urs.cz/item/CS_URS_2022_02/125153101</t>
  </si>
  <si>
    <t xml:space="preserve">(5.66+7.14+9.01+19.16)*0.3 "výkop pro rovnaninu z lomového kamene  "</t>
  </si>
  <si>
    <t>(9+10.8+(1.49+1.8+8.26+3.6+1.49)*2)*1.63 "obdelníkový výkop okolo usazovaného propustku"</t>
  </si>
  <si>
    <t>2.4*0.6*11+1.37*1.8*0.6+(1.37*3.6*0.6)*3 "výkop pod propustkem"</t>
  </si>
  <si>
    <t>(1.22*1.63/2)*(10.22+12.02+(3.79+3.6+5.84+1.8+3.91)*2) "výkop okolo objektu svahovaný"</t>
  </si>
  <si>
    <t>-13,74 "odečet prázných míst bez zeminy v místě výkopu stávajícího propustku - planimetrováno z příčných řezů"</t>
  </si>
  <si>
    <t>132151251</t>
  </si>
  <si>
    <t>Hloubení nezapažených rýh šířky přes 800 do 2 000 mm strojně s urovnáním dna do předepsaného profilu a spádu v hornině třídy těžitelnosti I skupiny 1 a 2 do 20 m3</t>
  </si>
  <si>
    <t>-187239045</t>
  </si>
  <si>
    <t>https://podminky.urs.cz/item/CS_URS_2022_02/132151251</t>
  </si>
  <si>
    <t>((4.1*1.5)-((3.94+1)*0.74/2))*1*2 "výkop pro výtužné pasy P1,P2 "</t>
  </si>
  <si>
    <t>-1832533172</t>
  </si>
  <si>
    <t>147,979 "přesun zeminy pro její následné využit,í na mezideponii, nebo deponii"</t>
  </si>
  <si>
    <t>147,979 "přesun zeminy z deponie nebo mezideponie, do místa násypů"</t>
  </si>
  <si>
    <t>59740130</t>
  </si>
  <si>
    <t>179,689-149,979</t>
  </si>
  <si>
    <t>-1982283881</t>
  </si>
  <si>
    <t>29,71*10</t>
  </si>
  <si>
    <t>-1895541502</t>
  </si>
  <si>
    <t>149,979"z mezideponie"</t>
  </si>
  <si>
    <t>891044321</t>
  </si>
  <si>
    <t>149,979"na mezideponii"</t>
  </si>
  <si>
    <t>174111101</t>
  </si>
  <si>
    <t>Zásyp sypaninou z jakékoliv horniny ručně s uložením výkopku ve vrstvách se zhutněním jam, šachet, rýh nebo kolem objektů v těchto vykopávkách</t>
  </si>
  <si>
    <t>996827996</t>
  </si>
  <si>
    <t>https://podminky.urs.cz/item/CS_URS_2022_02/174111101</t>
  </si>
  <si>
    <t>(8,64-7,92)*1,1 "Zásyp pro výztužné pasy P1,P2,přídáno + 10% "</t>
  </si>
  <si>
    <t>(9+10.8+(1.49+1.8+8.26+3.6+1.49)*2)*1.63*1,1 "obdelníkový násyp okolo usazovaného propustku, přídáno + 10%"</t>
  </si>
  <si>
    <t>(1.22*1.63/2)*(10.22+12.02+(3.79+3.6+5.84+1.8+3.91)*2)*1,1 "zásyp okolo ve svahu,přídáno + 10%"</t>
  </si>
  <si>
    <t>2087994636</t>
  </si>
  <si>
    <t>38*2 "likvidace dřevin"</t>
  </si>
  <si>
    <t>274321115</t>
  </si>
  <si>
    <t>Základové konstrukce z betonu železového pásy, prahy, věnce a ostruhy ve výkopu nebo na hlavách pilot C 16/20</t>
  </si>
  <si>
    <t>1180157567</t>
  </si>
  <si>
    <t>https://podminky.urs.cz/item/CS_URS_2022_02/274321115</t>
  </si>
  <si>
    <t xml:space="preserve">(((0.4*0.6)*2.4)+2*(0.2*0.2/2+0.2*0.2)*0.4)*2"žlb monololitické prahy - 2 ks, beton C307/37 XC4, XF1" </t>
  </si>
  <si>
    <t>274361412</t>
  </si>
  <si>
    <t>Výztuž základových konstrukcí pasů, prahů, věnců a ostruh ze svařovaných sítí, hmotnosti přes 3,5 do 6 kg/m2</t>
  </si>
  <si>
    <t>1140408630</t>
  </si>
  <si>
    <t>https://podminky.urs.cz/item/CS_URS_2022_02/274361412</t>
  </si>
  <si>
    <t xml:space="preserve">0,00538*(2*2*1.18+(2.28*0.28)+(0.12*2+0.28*2+1.65)*0.28)"žlb monololitické prahy - 2 ks, Výztuž svařovanými sítěmi Kari, 8mm, 5,38 kg/m2, 150x150mm" </t>
  </si>
  <si>
    <t>291111112</t>
  </si>
  <si>
    <t>Podklad pro zpevněné plochy s rozprostřením a s hutněním z mechanicky zpevněného kameniva MZK</t>
  </si>
  <si>
    <t>1093372796</t>
  </si>
  <si>
    <t>https://podminky.urs.cz/item/CS_URS_2022_02/291111112</t>
  </si>
  <si>
    <t xml:space="preserve">32.53*0.22"Násyp MZK 0-32 nad Propustek P1 - planimetrováno ze situace a příčných řezů" </t>
  </si>
  <si>
    <t>451573111</t>
  </si>
  <si>
    <t>Lože pod potrubí, stoky a drobné objekty v otevřeném výkopu z písku a štěrkopísku do 63 mm</t>
  </si>
  <si>
    <t>2103779249</t>
  </si>
  <si>
    <t>https://podminky.urs.cz/item/CS_URS_2022_02/451573111</t>
  </si>
  <si>
    <t xml:space="preserve">(11.1*2.4+(1.8*7)*1.37)*0,2"štěrkopískové lože pod P1, tl. 200 mm" </t>
  </si>
  <si>
    <t xml:space="preserve">0.6*2.4*2*0,1"štěrkopískové lože pod žlb monololitické prahy - 2 ks, tl. 100 mm" </t>
  </si>
  <si>
    <t>59385468</t>
  </si>
  <si>
    <t>propustek rámový 118x190/150x244/200cm</t>
  </si>
  <si>
    <t>-734145584</t>
  </si>
  <si>
    <t>Poznámka k položce:_x000d_
koncové kusy rámu v nátoku a výtoku, opatřené lištou s vylamovací výztuží pro spřažení s monolitickou římsou nad rámem</t>
  </si>
  <si>
    <t>7 "kce propustku P1 - žlb. Rám -svahované křídlo rovnoběžné - IZM 310/19.150 - B=1,8m, 2,78 t, 7ks"</t>
  </si>
  <si>
    <t xml:space="preserve">2 "kce propustku P1 - žlb. Rám - IZM 310/19.100 - h=0,9m, L=1,5m, b=2,0 m, 5,973 t, 2ks" </t>
  </si>
  <si>
    <t>2 "kce propustku P1 - žlb. Rám - IZM 310/19.110 - h=0,9m, L=2,0m, b=2,0 m, 7,978 t, 2ks"</t>
  </si>
  <si>
    <t>2 "kce propustku P1 - žlb. Rám - IZM 310/19.110 - h=0,9m, L=2m, b=2,0 m - koncové kusy v nátoku a výtoku, opatřené lištou s vylamovací výztuží"</t>
  </si>
  <si>
    <t>Svislé a kompletní konstrukce</t>
  </si>
  <si>
    <t>317321118</t>
  </si>
  <si>
    <t>Římsy ze železového betonu C 30/37</t>
  </si>
  <si>
    <t>-1194333490</t>
  </si>
  <si>
    <t>https://podminky.urs.cz/item/CS_URS_2022_02/317321118</t>
  </si>
  <si>
    <t xml:space="preserve">7,8*0,339"Římsa u vtoku do P1 DL. 7,8m,beton C30/37, XD3+XF4, 0,339m2-planimetrováno z příčných řezů " </t>
  </si>
  <si>
    <t xml:space="preserve">9,6*0,339"Římsa u výtoku z P1 DL. 9,6m,beton C30/37, XD3+XF4, 0,339m2 -planimetrováno z příčných řezů " </t>
  </si>
  <si>
    <t>317353121</t>
  </si>
  <si>
    <t>Bednění mostní římsy zřízení všech tvarů</t>
  </si>
  <si>
    <t>1603142693</t>
  </si>
  <si>
    <t>https://podminky.urs.cz/item/CS_URS_2022_02/317353121</t>
  </si>
  <si>
    <t xml:space="preserve">0.455*7.8+0.39*7.8+0.84*0.39"Římsa u vtoku do P1 DL. 7,8m," </t>
  </si>
  <si>
    <t xml:space="preserve">0.455*9.6+0.39*9.6+0.84*0.39"Římsa u výtoku z P1 DL. 9,6m " </t>
  </si>
  <si>
    <t>317353221</t>
  </si>
  <si>
    <t>Bednění mostní římsy odstranění všech tvarů</t>
  </si>
  <si>
    <t>642243615</t>
  </si>
  <si>
    <t>https://podminky.urs.cz/item/CS_URS_2022_02/317353221</t>
  </si>
  <si>
    <t>317361116</t>
  </si>
  <si>
    <t>Výztuž mostních železobetonových říms z betonářské oceli 10 505 (R) nebo BSt 500</t>
  </si>
  <si>
    <t>1234838487</t>
  </si>
  <si>
    <t>https://podminky.urs.cz/item/CS_URS_2022_02/317361116</t>
  </si>
  <si>
    <t xml:space="preserve">(22*7.77*0.62)/1000"Římsa u vtoku do P1 DL. 7,8m,Ocel betonářská profil10/75, 22 ks, L= 7 770 mm, 0,62kg/m" </t>
  </si>
  <si>
    <t xml:space="preserve">(6*7.77*0.62)/1000"Římsa u vtoku do P1 DL. 7,8m,Ocel betonářská profil10/150, 6 ks, L= 7 770 mm, 0,62kg/m," </t>
  </si>
  <si>
    <t xml:space="preserve">(52*2.725*0.62)/1000"Římsa u vtoku do P1 DL. 7,8m,Ocel betonářská profil10/150, 52 ks, L= 2 725 mm, 0,62kg/m," </t>
  </si>
  <si>
    <t xml:space="preserve">(22*9.57*0.62)/1000"Římsa u výtoku z P1 DL. 9,6m,Ocel betonářská profil10/75, 22 ks, L= 9 570 mm, 0,62kg/m " </t>
  </si>
  <si>
    <t xml:space="preserve">(6*9.57*0.62)/1000"Římsa u výtoku z P1 DL. 9,6m,Ocel betonářská profil10/150, 6 ks, L= 9 570 mm, 0,62kg/m " </t>
  </si>
  <si>
    <t xml:space="preserve">(64*2.725*0.62)/1000"Římsa u výtoku z P1 DL. 9,6m,Ocel betonářská profil10/150, 64 ks, L= 2 725 mm, 0,62kg/m " 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</si>
  <si>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</si>
  <si>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</si>
  <si>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-695919413</t>
  </si>
  <si>
    <t>https://podminky.urs.cz/item/CS_URS_2022_02/321351010</t>
  </si>
  <si>
    <t xml:space="preserve">2*0.8*2.4+2*0.8*0.4"bednění pro žlb. monolitický práh propustku P1" </t>
  </si>
  <si>
    <t xml:space="preserve">2*8.26*0.2+7.8*0.2+10.8*0.2+2*3.6*0.2+(1.8+3.6)+(1.37*4*0.2)"bednění pro podkladní beton kce propustku P1" 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</si>
  <si>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</si>
  <si>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</si>
  <si>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4151321</t>
  </si>
  <si>
    <t>https://podminky.urs.cz/item/CS_URS_2022_02/321352010</t>
  </si>
  <si>
    <t>348171111</t>
  </si>
  <si>
    <t>Osazení mostního ocelového zábradlí přímo do betonu říms</t>
  </si>
  <si>
    <t>47746631</t>
  </si>
  <si>
    <t>https://podminky.urs.cz/item/CS_URS_2022_02/348171111</t>
  </si>
  <si>
    <t xml:space="preserve">7,8"Zábradlí nad římsou u vtoku do P1 DL. 7,8m,zábradlí TYP 23, (1 panel= 35,1 kg/1,42 m2, dl.2,0 m), " </t>
  </si>
  <si>
    <t xml:space="preserve">9,6"Zábradlí nad římsou u výtoku do P1 DL. 9,6m,zábradlí TYP 23, (1 panel= 35,1 kg/1,42 m2, dl.2,0 m), " </t>
  </si>
  <si>
    <t>389121111</t>
  </si>
  <si>
    <t>Osazení dílců rámové konstrukce propustků a podchodů hmotnosti jednotlivě do 5 t</t>
  </si>
  <si>
    <t>104734971</t>
  </si>
  <si>
    <t>https://podminky.urs.cz/item/CS_URS_2022_02/389121111</t>
  </si>
  <si>
    <t xml:space="preserve">7 "kce propustku P1 - svahované křídlo rovnoběžné - IZM 310/19.150 - B=1,8m, 2,78 t, 7ks" </t>
  </si>
  <si>
    <t>389121112</t>
  </si>
  <si>
    <t>Osazení dílců rámové konstrukce propustků a podchodů hmotnosti jednotlivě přes 5 do 10 t</t>
  </si>
  <si>
    <t>-912179950</t>
  </si>
  <si>
    <t>https://podminky.urs.cz/item/CS_URS_2022_02/389121112</t>
  </si>
  <si>
    <t>452311131</t>
  </si>
  <si>
    <t>Podkladní a zajišťovací konstrukce z betonu prostého v otevřeném výkopu desky pod potrubí, stoky a drobné objekty z betonu tř. C 12/15</t>
  </si>
  <si>
    <t>-82753842</t>
  </si>
  <si>
    <t>https://podminky.urs.cz/item/CS_URS_2022_02/452311131</t>
  </si>
  <si>
    <t xml:space="preserve">(11.1*2.4+(1.8*7)*1.37)*0,2"podkladní beton C12/15 tl. 0,2 m pod kce P1" </t>
  </si>
  <si>
    <t>451315135</t>
  </si>
  <si>
    <t>Podkladní a výplňové vrstvy z betonu prostého tloušťky do 200 mm, z betonu C 16/20</t>
  </si>
  <si>
    <t>-693143448</t>
  </si>
  <si>
    <t>https://podminky.urs.cz/item/CS_URS_2022_02/451315135</t>
  </si>
  <si>
    <t xml:space="preserve">2,3*(2,475+2+2,475)"SO302.2 Cestní brod -Podkladní beton - prostý beton C16/20 XC2, tl. 200 mm" </t>
  </si>
  <si>
    <t>457311114</t>
  </si>
  <si>
    <t>Vyrovnávací nebo spádový beton včetně úpravy povrchu C 12/15</t>
  </si>
  <si>
    <t>-855388261</t>
  </si>
  <si>
    <t>https://podminky.urs.cz/item/CS_URS_2022_02/457311114</t>
  </si>
  <si>
    <t>1.47*2.4"Spádový beton C12/15 nad propustek P1 - planimetrováno ze situace a příčných řezů"</t>
  </si>
  <si>
    <t>462512161</t>
  </si>
  <si>
    <t>Zához z lomového kamene neupraveného provedený ze břehu nebo z lešení, do sucha nebo do vody záhozového, hmotnost jednotlivých kamenů do 200 kg bez výplně mezer</t>
  </si>
  <si>
    <t>1803649772</t>
  </si>
  <si>
    <t>https://podminky.urs.cz/item/CS_URS_2022_02/462512161</t>
  </si>
  <si>
    <t>((4.1*1.1)-((2.33+1)*0.33/2))*1*2"P1, P2 - VÝZTUŽNÝ ÚROVŇOVÝ PÁS;KAMENNÝ ZÁHOZ S UROVNÁNÍM LÍCE O HMOTNOSTI KAMENE 80 - 200 KG (60% - 200KG)"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</si>
  <si>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</si>
  <si>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</si>
  <si>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443712189</t>
  </si>
  <si>
    <t>https://podminky.urs.cz/item/CS_URS_2022_02/462512169</t>
  </si>
  <si>
    <t>1*(0.75+1+0.75)*2"P1, P2 - VÝZTUŽNÝ ÚROVŇOVÝ PÁS;KAMENNÝ ZÁHOZ S UROVNÁNÍM LÍCE O HMOTNOSTI KAMENE 80 - 200 KG (60% - 200KG)"</t>
  </si>
  <si>
    <t>463211151</t>
  </si>
  <si>
    <t>Rovnanina z lomového kamene neupraveného pro podélné i příčné objekty objemu přes 3 m3 z kamene tříděného, s urovnáním líce a vyklínováním spár úlomky kamene hmotnost jednotlivých kamenů do 80 kg</t>
  </si>
  <si>
    <t>-749414988</t>
  </si>
  <si>
    <t>https://podminky.urs.cz/item/CS_URS_2022_02/463211151</t>
  </si>
  <si>
    <t>Poznámka k položce:_x000d_
Rovnanina z lomového kamene (80% hmotnost 80 - 200 kg; 20% hmotnost 40 - 80 kg), spodní část rovnaniny bude z lomového kamene nad 200 kg</t>
  </si>
  <si>
    <t xml:space="preserve">(5.66+7.14+9.01+19.16)*0.3*0,2"P1 -Rovnanina z lomového kamene- stabilizace svahů, tl. 300 mm - planimetrováno ze situace" 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</si>
  <si>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</si>
  <si>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</si>
  <si>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-402465220</t>
  </si>
  <si>
    <t>https://podminky.urs.cz/item/CS_URS_2022_02/463211152</t>
  </si>
  <si>
    <t xml:space="preserve">(5.66+7.14+9.01+19.16)*0.3*0,8"P1 -Rovnanina z lomového kamene- stabilizace svahů, tl. 300 mm - planimetrováno ze situace" 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</si>
  <si>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</si>
  <si>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</si>
  <si>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-995151404</t>
  </si>
  <si>
    <t>https://podminky.urs.cz/item/CS_URS_2022_02/463211153</t>
  </si>
  <si>
    <t xml:space="preserve">(7.63+8.13)*0.45 "P1 -Rovnanina z lomového kamene- stabilizace dna, tl. 450 mm - planimetrováno ze situace" </t>
  </si>
  <si>
    <t>231027735</t>
  </si>
  <si>
    <t xml:space="preserve">2,3*(2,475+2+2,475)"SO302.2 Cestní brod -Dlažba z lomového kamene na MC10, tl.250mm " </t>
  </si>
  <si>
    <t>62852012</t>
  </si>
  <si>
    <t>pás asfaltový natavitelný modifikovaný APP tl 3,5mm s vložkou ze skleněné rohože a hrubozrnným břidličným posypem na horním povrchu</t>
  </si>
  <si>
    <t>1820430974</t>
  </si>
  <si>
    <t xml:space="preserve">((1.4+2.4+1.4)*11)*1,2" natavovací asfaltové pásy- 20% na překrytí pásů  "</t>
  </si>
  <si>
    <t>69311089</t>
  </si>
  <si>
    <t>geotextilie netkaná separační, ochranná, filtrační, drenážní PES 600g/m2</t>
  </si>
  <si>
    <t>-75057004</t>
  </si>
  <si>
    <t xml:space="preserve">(1.4+1.4)*11*1.2" geotextilie 600 g/m2- 20% na překrytí  "</t>
  </si>
  <si>
    <t>465928121</t>
  </si>
  <si>
    <t>Kladení dlažby dna melioračních kanálů z prefabrikovaných žlabů na sucho se zalitím spár cementovou maltou hmotnosti jednotlivě do 60 kg</t>
  </si>
  <si>
    <t>1920439638</t>
  </si>
  <si>
    <t>https://podminky.urs.cz/item/CS_URS_2022_02/465928121</t>
  </si>
  <si>
    <t>12,3</t>
  </si>
  <si>
    <t>59227015</t>
  </si>
  <si>
    <t>žlabovka příkopová betonová s lomenými stěnami 330x800x100mm</t>
  </si>
  <si>
    <t>1553639484</t>
  </si>
  <si>
    <t xml:space="preserve">12,3*3"Žlabovka DL. 12,3 m, v návrhu CBS-Žlabovka 20" </t>
  </si>
  <si>
    <t>916991121</t>
  </si>
  <si>
    <t>Lože pod obrubníky, krajníky nebo obruby z dlažebních kostek z betonu prostého</t>
  </si>
  <si>
    <t>666420569</t>
  </si>
  <si>
    <t>https://podminky.urs.cz/item/CS_URS_2022_02/916991121</t>
  </si>
  <si>
    <t xml:space="preserve">12.3*0.02"lože pro osazení svodného žlábku  DL. 12,3 m, v návrhu CBS-Žlabovka 20 - planimetrováno z příčných řezů" </t>
  </si>
  <si>
    <t>-1703505054</t>
  </si>
  <si>
    <t>966008115</t>
  </si>
  <si>
    <t>Bourání trubního propustku s odklizením a uložením vybouraného materiálu na skládku na vzdálenost do 3 m nebo s naložením na dopravní prostředek z trub DN přes 1200 do 1600 mm</t>
  </si>
  <si>
    <t>-436584182</t>
  </si>
  <si>
    <t>https://podminky.urs.cz/item/CS_URS_2022_02/966008115</t>
  </si>
  <si>
    <t xml:space="preserve">4 "odstranění stávajícího rámového propustku  "</t>
  </si>
  <si>
    <t>1272544774</t>
  </si>
  <si>
    <t xml:space="preserve">29,71*2,2 </t>
  </si>
  <si>
    <t>-2144763988</t>
  </si>
  <si>
    <t>PSV</t>
  </si>
  <si>
    <t>Práce a dodávky PSV</t>
  </si>
  <si>
    <t>767</t>
  </si>
  <si>
    <t>Konstrukce zámečnické</t>
  </si>
  <si>
    <t>55391530</t>
  </si>
  <si>
    <t>zábradelní systém Pz bez výplně ZSNH4/H2</t>
  </si>
  <si>
    <t>37123709</t>
  </si>
  <si>
    <t>OST</t>
  </si>
  <si>
    <t>Ostatní</t>
  </si>
  <si>
    <t>R002</t>
  </si>
  <si>
    <t xml:space="preserve">Likvidace vybouraných hmot a suti v souladu se zk. O odpadech č 185/2001 Sb. v platném znění. Suť._x000d_
</t>
  </si>
  <si>
    <t>1035670164</t>
  </si>
  <si>
    <t>Poznámka k položce:_x000d_
"Součástí položky jsou přesuny, doprava a potřebná manipulace se sutí, včetně případných poplatků za uložení na skládku.
Předpokládaná odvozní vzdálenost na skládku 10 km. V případě, že dodavatel stavby bude odvoz realizovat na vzdálenost větší než 10 km, zohlední tuto skutečnost v jednotkové ceně této položky."</t>
  </si>
  <si>
    <t>5 "Odstranění stávajících čel + další přepokládaný odpad "</t>
  </si>
  <si>
    <t xml:space="preserve">4*1,73 "Odstranění -  stávající rámový propustek DL. 4,0 m, h=1, b=2,0m, 1 díl hmotnost 4 325 kg, 1,730 m3 "</t>
  </si>
  <si>
    <t>-956392848</t>
  </si>
  <si>
    <t>-1640993511</t>
  </si>
  <si>
    <t>1557630854</t>
  </si>
  <si>
    <t>-1405665166</t>
  </si>
  <si>
    <t>-289989606</t>
  </si>
  <si>
    <t>51</t>
  </si>
  <si>
    <t>5878368</t>
  </si>
  <si>
    <t>-1107047414</t>
  </si>
  <si>
    <t>-1162105391</t>
  </si>
  <si>
    <t>54</t>
  </si>
  <si>
    <t>1598065957</t>
  </si>
  <si>
    <t>55</t>
  </si>
  <si>
    <t>236759700</t>
  </si>
  <si>
    <t>56</t>
  </si>
  <si>
    <t>2089968293</t>
  </si>
  <si>
    <t>58</t>
  </si>
  <si>
    <t>-808232769</t>
  </si>
  <si>
    <t>59</t>
  </si>
  <si>
    <t>1321066962</t>
  </si>
  <si>
    <t>SO302 - Vodohospodářská opatření soustavy průlehů</t>
  </si>
  <si>
    <t>Roztřídění zemin</t>
  </si>
  <si>
    <t>-763942368</t>
  </si>
  <si>
    <t xml:space="preserve">19,795 "protřídění zeminy v místě stávajicí komunikace  "</t>
  </si>
  <si>
    <t>121151116</t>
  </si>
  <si>
    <t>Sejmutí ornice strojně při souvislé ploše přes 100 do 500 m2, tl. vrstvy přes 300 do 400 mm</t>
  </si>
  <si>
    <t>2005363129</t>
  </si>
  <si>
    <t>https://podminky.urs.cz/item/CS_URS_2022_02/121151116</t>
  </si>
  <si>
    <t xml:space="preserve">Poznámka k položce:_x000d_
- sejmutí ornice nebude provedeno  plošně, ale dle  profilů příčných řezů průlehu</t>
  </si>
  <si>
    <t xml:space="preserve">126,31 " sejmutí ornice průlehu SO301.3 P2 v km 0,500-0,595  - planimetrováno z příčných řezů "</t>
  </si>
  <si>
    <t>944526694</t>
  </si>
  <si>
    <t xml:space="preserve">1225,91 " sejmutí ornice průlehu SO301.1 P1 v km 0,000-0,497  - planimetrováno z příčných řezů "</t>
  </si>
  <si>
    <t>250219465</t>
  </si>
  <si>
    <t xml:space="preserve">2,40 "  SO301.3 P2 v km 0,500-0,595  - planimetrováno z příčných řezů "</t>
  </si>
  <si>
    <t>122151104</t>
  </si>
  <si>
    <t>Odkopávky a prokopávky nezapažené strojně v hornině třídy těžitelnosti I skupiny 1 a 2 přes 100 do 500 m3</t>
  </si>
  <si>
    <t>549485649</t>
  </si>
  <si>
    <t>https://podminky.urs.cz/item/CS_URS_2022_02/122151104</t>
  </si>
  <si>
    <t xml:space="preserve">136,70 " SO301.1 P1 v km 0,000-0,497  - planimetrováno z příčných řezů "</t>
  </si>
  <si>
    <t>122251101</t>
  </si>
  <si>
    <t>Odkopávky a prokopávky nezapažené strojně v hornině třídy těžitelnosti I skupiny 3 do 20 m3</t>
  </si>
  <si>
    <t>1478559239</t>
  </si>
  <si>
    <t>https://podminky.urs.cz/item/CS_URS_2022_02/122251101</t>
  </si>
  <si>
    <t>Poznámka k položce:_x000d_
_x000d_
Odstranění zeminy v místě stávajicí komunikace- charakter hlíny písčité, občas obsahuje úlomky cihel případě šterku, v případě nutnosti protřídit</t>
  </si>
  <si>
    <t>(2,29*2,3)+(0,2*3,3*2+0,2*6,95*2) "odstranění zeminy potřebné pro vybudování navrženého brodu, km 0,497-0,500 - SO302.2 Cestní brod"</t>
  </si>
  <si>
    <t>7,9*3,3*0,4 "odstranění zeminy tl. 0,4m v místě stávajicí cesty, km 0,497-0,500 - SO302.2 Cestní brod"</t>
  </si>
  <si>
    <t>-1069042911</t>
  </si>
  <si>
    <t>154,936 "přesun zeminy pro její následné využit,í na mezideponii, nebo deponii"</t>
  </si>
  <si>
    <t>107963457</t>
  </si>
  <si>
    <t xml:space="preserve">19,795*0,2 "předpokládaný odpad z roztřídění výkopových zemin - 20% z původního objemu  "</t>
  </si>
  <si>
    <t>-1612534236</t>
  </si>
  <si>
    <t>Poznámka k položce:_x000d_
PD počítá s odvozozem přebytečného materiálu na nejbližší skládku ve vzdálenosti 19,4 km (Množství přenásobeno 10-krát, kvůli této vzdálenosti nad 10km), s umístěním v Drahanovicích. Pokud bude dodavatel stavby řešit odvoz na jiné místo, zohlední tuto skutečnost v jednotkové ceně této položky.</t>
  </si>
  <si>
    <t>3,959*10 'Přepočtené koeficientem množství</t>
  </si>
  <si>
    <t>-713412810</t>
  </si>
  <si>
    <t xml:space="preserve">19,795*0,8 "využití zeminy z místa stávajicí komunikace - předpoklad využití 80% z původního objemu  "</t>
  </si>
  <si>
    <t>-2098486191</t>
  </si>
  <si>
    <t>-570497467</t>
  </si>
  <si>
    <t>(1225,91+126,310)*3 " rozprostření ornice v tl. 100 mm "</t>
  </si>
  <si>
    <t>262794890</t>
  </si>
  <si>
    <t xml:space="preserve">6895,62 " sejmutí ornice průlehu SO301.1 P1 v km 0,000-0,497  - planimetrováno z příčných řezů a situace* Doporučený výsevek 0,025 kg/m2 "</t>
  </si>
  <si>
    <t xml:space="preserve">571,25 " sejmutí ornice průlehu SO301.3 P2 v km 0,500-0,595  - planimetrováno z příčných řezů a situace* Doporučený výsevek 0,025 kg/m2 "</t>
  </si>
  <si>
    <t>469602277</t>
  </si>
  <si>
    <t xml:space="preserve">6895,62*0,025 " sejmutí ornice průlehu SO301.1 P1 v km 0,000-0,497  - planimetrováno z příčných řezů a situace* Doporučený výsevek 0,025 kg/m2 "</t>
  </si>
  <si>
    <t xml:space="preserve">571,25*0,025 " sejmutí ornice průlehu SO301.3 P2 v km 0,500-0,595  - planimetrováno z příčných řezů a situace* Doporučený výsevek 0,025 kg/m2 "</t>
  </si>
  <si>
    <t>-220696677</t>
  </si>
  <si>
    <t>(0,5*0,8)*3,3+(0,5*0,8)*6,95"SO302.2 Cestní brod -Výstužný pás, základové zdivo z lomového kamene na MC10"</t>
  </si>
  <si>
    <t>274211392</t>
  </si>
  <si>
    <t>Zdivo základových pásů pod zdmi a valy z lomového kamene Příplatek k cenám za lícování zdiva jednostranné</t>
  </si>
  <si>
    <t>631247407</t>
  </si>
  <si>
    <t>https://podminky.urs.cz/item/CS_URS_2022_02/274211392</t>
  </si>
  <si>
    <t>1642866894</t>
  </si>
  <si>
    <t>947911858</t>
  </si>
  <si>
    <t>Poznámka k položce:_x000d_
Rovnanina z lomového kamene do 80 kg (80%=80kg)</t>
  </si>
  <si>
    <t xml:space="preserve">0,34*0,3+0,34*0,3+0,64*0,3+0,63*0,3+0,63*0,3+3,14*0,494"SO302.1 PRU1  opevnění svahu v místě vyústění" </t>
  </si>
  <si>
    <t xml:space="preserve">0,6*4,8*3,5"SO302.1 PRU1  opevnění dna koryta meliračího kanálu " </t>
  </si>
  <si>
    <t xml:space="preserve">((0,4+0,6)*0,81/2)*3,45"SO302.1 PRU1  opevnění protějšího svahu melioračního kanálu" </t>
  </si>
  <si>
    <t>-1908392537</t>
  </si>
  <si>
    <t>-1218610846</t>
  </si>
  <si>
    <t>-447628106</t>
  </si>
  <si>
    <t xml:space="preserve">19,795*0,2*2,2 "předpokládaný odpad z roztřídění výkopových zemin - 20% z původního objemu, 2,2t/m3  "</t>
  </si>
  <si>
    <t>998312011</t>
  </si>
  <si>
    <t>Přesun hmot pro sanace území, hrazení a úpravy bystřin jakéhokoliv rozsahu pro dopravní vzdálenost 50 m</t>
  </si>
  <si>
    <t>-104800918</t>
  </si>
  <si>
    <t>https://podminky.urs.cz/item/CS_URS_2022_02/998312011</t>
  </si>
  <si>
    <t>-514216636</t>
  </si>
  <si>
    <t>-354093105</t>
  </si>
  <si>
    <t>-1110728138</t>
  </si>
  <si>
    <t>112837</t>
  </si>
  <si>
    <t>-850978032</t>
  </si>
  <si>
    <t>1323915512</t>
  </si>
  <si>
    <t>-952082498</t>
  </si>
  <si>
    <t>14588230</t>
  </si>
  <si>
    <t>282244401</t>
  </si>
  <si>
    <t>835767887</t>
  </si>
  <si>
    <t>619391151</t>
  </si>
  <si>
    <t>1610377644</t>
  </si>
  <si>
    <t>343698460</t>
  </si>
  <si>
    <t>SO801 - Interakční prvek IP5</t>
  </si>
  <si>
    <t>119005155</t>
  </si>
  <si>
    <t>Vytyčení výsadeb s rozmístěním rostlin dle projektové dokumentace solitérních přes 50 kusů</t>
  </si>
  <si>
    <t>-1765603390</t>
  </si>
  <si>
    <t>https://podminky.urs.cz/item/CS_URS_2022_02/119005155</t>
  </si>
  <si>
    <t>Poznámka k položce:_x000d_
včetně umístění signalizačního kolíku.</t>
  </si>
  <si>
    <t>-227681549</t>
  </si>
  <si>
    <t>Poznámka k položce:_x000d_
včetně rozhrnutí zeminy v v IP5.Plazník bude vyplněn dřevní a travní hmotou, zbytky a části stromů, ojediněle kamení - bude využit materiál ze stavby a pokosu</t>
  </si>
  <si>
    <t>2*4*1 "Vyhloubení jámy pro plazník"</t>
  </si>
  <si>
    <t>1810000R</t>
  </si>
  <si>
    <t xml:space="preserve">Obnovení květnaté louky včetně rozvojové péče - výsevem plochy do 1000 m2 v rovině a ve svahu do 1:5 </t>
  </si>
  <si>
    <t>779616047</t>
  </si>
  <si>
    <t xml:space="preserve">Poznámka k položce:_x000d_
Obnovení květnaté louky - výsevem (včetně tříletého obnovního managementu*) - (druhové složení a management viz technická zpráva),  plochy do 1000 m2 v rovině a ve svahu do 1:5 </t>
  </si>
  <si>
    <t>00500R</t>
  </si>
  <si>
    <t xml:space="preserve">osivo - směs semen bylin pro obnovu květnatých luk- vlhkých  (6g/m2)</t>
  </si>
  <si>
    <t>-1076698446</t>
  </si>
  <si>
    <t>Poznámka k položce:_x000d_
složení osiva viz TZ.</t>
  </si>
  <si>
    <t>980*0,006</t>
  </si>
  <si>
    <t>376010771</t>
  </si>
  <si>
    <t>-1447624952</t>
  </si>
  <si>
    <t>1772*0,015</t>
  </si>
  <si>
    <t>183101114</t>
  </si>
  <si>
    <t>Hloubení jamek pro vysazování rostlin v zemině tř.1 až 4 bez výměny půdy v rovině nebo na svahu do 1:5, objemu přes 0,05 do 0,125 m3</t>
  </si>
  <si>
    <t>1589128316</t>
  </si>
  <si>
    <t>https://podminky.urs.cz/item/CS_URS_2022_02/183101114</t>
  </si>
  <si>
    <t>183403112</t>
  </si>
  <si>
    <t>Obdělání půdy oráním hl. přes 100 do 200 mm v rovině nebo na svahu do 1:5</t>
  </si>
  <si>
    <t>871516916</t>
  </si>
  <si>
    <t>https://podminky.urs.cz/item/CS_URS_2022_02/183403112</t>
  </si>
  <si>
    <t>183403151</t>
  </si>
  <si>
    <t>Obdělání půdy smykováním v rovině nebo na svahu do 1:5</t>
  </si>
  <si>
    <t>889344676</t>
  </si>
  <si>
    <t>https://podminky.urs.cz/item/CS_URS_2022_02/183403151</t>
  </si>
  <si>
    <t>183403152</t>
  </si>
  <si>
    <t>Obdělání půdy vláčením v rovině nebo na svahu do 1:5</t>
  </si>
  <si>
    <t>149695585</t>
  </si>
  <si>
    <t>https://podminky.urs.cz/item/CS_URS_2022_02/183403152</t>
  </si>
  <si>
    <t>184816111R</t>
  </si>
  <si>
    <t>Obohacení zeminy v jamce hydrogelem (5g na sazenici)</t>
  </si>
  <si>
    <t>-845904968</t>
  </si>
  <si>
    <t>10321100R</t>
  </si>
  <si>
    <t>Hydrogel</t>
  </si>
  <si>
    <t>1697739228</t>
  </si>
  <si>
    <t>Poznámka k položce:_x000d_
obohacení zeminy v jamce hydrogelem (5g na sazenici)</t>
  </si>
  <si>
    <t>35*0,005</t>
  </si>
  <si>
    <t>184201112</t>
  </si>
  <si>
    <t>Výsadba stromů bez balu do předem vyhloubené jamky se zalitím v rovině nebo na svahu do 1:5, při výšce kmene přes 1,8 do 2,5 m</t>
  </si>
  <si>
    <t>-1489214815</t>
  </si>
  <si>
    <t>https://podminky.urs.cz/item/CS_URS_2022_02/184201112</t>
  </si>
  <si>
    <t>026000R</t>
  </si>
  <si>
    <t xml:space="preserve">strom ovocný - vysokokmen s korunkou nad 2m </t>
  </si>
  <si>
    <t>1125034756</t>
  </si>
  <si>
    <t>15"Jabloň - krajové odrůdy Malus sp. – jabloň – panenské české, jadernička moravská, průsvitné letní apod."</t>
  </si>
  <si>
    <t xml:space="preserve">10"Slivoň švestka (Prunus domestica) </t>
  </si>
  <si>
    <t>10"Višeň - krajové odrůdy (Prunus cerasus) - vysokokmenné staré odrůdy višní, sladkovišní..</t>
  </si>
  <si>
    <t>184215123</t>
  </si>
  <si>
    <t>Ukotvení dřeviny kůly dvěma kůly, délky přes 2 do 3 m</t>
  </si>
  <si>
    <t>-1627301383</t>
  </si>
  <si>
    <t>https://podminky.urs.cz/item/CS_URS_2022_02/184215123</t>
  </si>
  <si>
    <t>60591255</t>
  </si>
  <si>
    <t>kůl vyvazovací dřevěný impregnovaný D 8cm dl 2,5m</t>
  </si>
  <si>
    <t>652983727</t>
  </si>
  <si>
    <t>35*2</t>
  </si>
  <si>
    <t>67587000R</t>
  </si>
  <si>
    <t>úvazek š.3,0 cm</t>
  </si>
  <si>
    <t>-1551054350</t>
  </si>
  <si>
    <t>Poznámka k položce:_x000d_
150cm/ 1 strom</t>
  </si>
  <si>
    <t>35*1,5</t>
  </si>
  <si>
    <t>184501141</t>
  </si>
  <si>
    <t>Zhotovení obalu kmene z rákosové nebo kokosové rohože v rovině nebo na svahu do 1:5</t>
  </si>
  <si>
    <t>-989070938</t>
  </si>
  <si>
    <t>https://podminky.urs.cz/item/CS_URS_2022_02/184501141</t>
  </si>
  <si>
    <t>2,0*0,6*35</t>
  </si>
  <si>
    <t>61894003</t>
  </si>
  <si>
    <t>rákos ohradový neloupaný 60x200cm</t>
  </si>
  <si>
    <t>1750295846</t>
  </si>
  <si>
    <t>35*0,6*2,0</t>
  </si>
  <si>
    <t>184911421</t>
  </si>
  <si>
    <t>Mulčování vysazených rostlin mulčovací kůrou, tl. do 100 mm v rovině nebo na svahu do 1:5</t>
  </si>
  <si>
    <t>684747297</t>
  </si>
  <si>
    <t>https://podminky.urs.cz/item/CS_URS_2022_02/184911421</t>
  </si>
  <si>
    <t>Poznámka k položce:_x000d_
(Mulčování dřevin mulčem z pokosu tl. cca 10 cm vč. přesunu materiálu) - (plocha mulče: 0,5m2keře, 1m2 odrosty a stromy)</t>
  </si>
  <si>
    <t>10391100</t>
  </si>
  <si>
    <t>kůra mulčovací VL</t>
  </si>
  <si>
    <t>672509792</t>
  </si>
  <si>
    <t>33,980625*0,103 'Přepočtené koeficientem množství</t>
  </si>
  <si>
    <t>184816111</t>
  </si>
  <si>
    <t>Hnojení sazenic průmyslovými hnojivy v množství do 0,25 kg k jedné sazenici</t>
  </si>
  <si>
    <t>804250900</t>
  </si>
  <si>
    <t>https://podminky.urs.cz/item/CS_URS_2022_02/184816111</t>
  </si>
  <si>
    <t>Poznámka k položce:_x000d_
Přihnojení rostlin hnojivem s pomalým uvolňováním živin (Silvamix) strom: 3tb/ks, keř: 1tbl/ks)</t>
  </si>
  <si>
    <t>25191155</t>
  </si>
  <si>
    <t>hnojivo průmyslové</t>
  </si>
  <si>
    <t>1121386096</t>
  </si>
  <si>
    <t>(35)*0,03</t>
  </si>
  <si>
    <t>185804312</t>
  </si>
  <si>
    <t>Zalití rostlin vodou plochy záhonů jednotlivě přes 20 m2</t>
  </si>
  <si>
    <t>-1097835880</t>
  </si>
  <si>
    <t>https://podminky.urs.cz/item/CS_URS_2022_02/185804312</t>
  </si>
  <si>
    <t xml:space="preserve">Poznámka k položce:_x000d_
 při vyčíslení zálivky se počítá s podzimní výsadbou po opadu listů, první zalití je obsaženo v ceně položky výsadby, druhé vydatné zalití  podle potřeby před nástupem mrazů.</t>
  </si>
  <si>
    <t>35*0,020"stromy"</t>
  </si>
  <si>
    <t>185851121</t>
  </si>
  <si>
    <t>Dovoz vody pro zálivku rostlin na vzdálenost do 1000 m</t>
  </si>
  <si>
    <t>-1468386705</t>
  </si>
  <si>
    <t>https://podminky.urs.cz/item/CS_URS_2022_02/185851121</t>
  </si>
  <si>
    <t>08211320</t>
  </si>
  <si>
    <t>voda pitná pro smluvní odběratele</t>
  </si>
  <si>
    <t>-447374036</t>
  </si>
  <si>
    <t xml:space="preserve">Poznámka k položce:_x000d_
při vyčíslení zálivky se počítá s podzimní výsadbou po opadu listů, první zalití je obsaženo v ceně položky výsadby, druhé vydatné zalití  podle potřeby před nástupem mrazů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</si>
  <si>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</si>
  <si>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</si>
  <si>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-70644871</t>
  </si>
  <si>
    <t>https://podminky.urs.cz/item/CS_URS_2022_02/348951256</t>
  </si>
  <si>
    <t>219</t>
  </si>
  <si>
    <t>05217108</t>
  </si>
  <si>
    <t>tyče dřevěné v kůře D 80mm dl 6m</t>
  </si>
  <si>
    <t>707181694</t>
  </si>
  <si>
    <t>(219/3,0)*1*2,0*0,005 "sloupky dl.2,0m"</t>
  </si>
  <si>
    <t>(219/3/3,0)*2*2,0*0,005 "vzpěry dl.2,0m"</t>
  </si>
  <si>
    <t>348101320</t>
  </si>
  <si>
    <t>Osazení vrat nebo vrátek k oplocení na sloupky dřevěné, plochy jednotlivě přes 2 do 4 m2</t>
  </si>
  <si>
    <t>64094909</t>
  </si>
  <si>
    <t>https://podminky.urs.cz/item/CS_URS_2022_02/348101320</t>
  </si>
  <si>
    <t>61231142</t>
  </si>
  <si>
    <t>branka jednokřídlá dřevěná z půlené kulatiny impregnovaná 100x150cm</t>
  </si>
  <si>
    <t>1375235252</t>
  </si>
  <si>
    <t>111211232R</t>
  </si>
  <si>
    <t>Instalace plazníku</t>
  </si>
  <si>
    <t>1623209537</t>
  </si>
  <si>
    <t>Poznámka k položce:_x000d_
Včetně manipulace.Předpokládá se využití dřevin odstraněných ze stavby cest Hynkov I. Před stavbou je třeba ověřit na obci jejich dostupnost. Ideálně: klády hrubě opracované dubové o průměru 15-25 cm, 4 ks délky 4m, 4ks délky 2m.</t>
  </si>
  <si>
    <t>998231311</t>
  </si>
  <si>
    <t>Přesun hmot pro sadovnické a krajinářské úpravy - strojně dopravní vzdálenost do 5000 m</t>
  </si>
  <si>
    <t>-234983126</t>
  </si>
  <si>
    <t>https://podminky.urs.cz/item/CS_URS_2022_02/998231311</t>
  </si>
  <si>
    <t>-1153268296</t>
  </si>
  <si>
    <t>1506962893</t>
  </si>
  <si>
    <t>331778080</t>
  </si>
  <si>
    <t>-1427926729</t>
  </si>
  <si>
    <t>379182205</t>
  </si>
  <si>
    <t>-1415850599</t>
  </si>
  <si>
    <t>-1989463318</t>
  </si>
  <si>
    <t>-1338886789</t>
  </si>
  <si>
    <t>SO802 - Interakční prvek IP6</t>
  </si>
  <si>
    <t>-569613100</t>
  </si>
  <si>
    <t>CS ÚRS 2020 01</t>
  </si>
  <si>
    <t>-545432184</t>
  </si>
  <si>
    <t>Poznámka k položce:_x000d_
Plazník bude vyplněn dřevní a travní hmotou, zbytky a části stromů, ojediněle kamení - bude využit materiál ze stavby</t>
  </si>
  <si>
    <t>597206437</t>
  </si>
  <si>
    <t>-1468464543</t>
  </si>
  <si>
    <t>Poznámka k položce:_x000d_
osivo - travní směs pro meziřadí -nízkostébelné výběžkaté domácí druhy trav (0,015g/m2), složení viz TZ.</t>
  </si>
  <si>
    <t>2816,0*0,015</t>
  </si>
  <si>
    <t>-501349428</t>
  </si>
  <si>
    <t>183101115</t>
  </si>
  <si>
    <t>Hloubení jamek bez výměny půdy zeminy tř 1 až 4 obj přes 0,125 do 0,4 m3 v rovině a svahu do 1:5</t>
  </si>
  <si>
    <t>-953249786</t>
  </si>
  <si>
    <t>https://podminky.urs.cz/item/CS_URS_2022_02/183101115</t>
  </si>
  <si>
    <t>-1430472431</t>
  </si>
  <si>
    <t>825564418</t>
  </si>
  <si>
    <t>1172766553</t>
  </si>
  <si>
    <t>184102114</t>
  </si>
  <si>
    <t>Výsadba dřeviny s balem do předem vyhloubené jamky se zalitím v rovině nebo na svahu do 1:5, při průměru balu přes 400 do 500 mm</t>
  </si>
  <si>
    <t>-913918812</t>
  </si>
  <si>
    <t>https://podminky.urs.cz/item/CS_URS_2022_02/184102114</t>
  </si>
  <si>
    <t>-1280475925</t>
  </si>
  <si>
    <t>184215133</t>
  </si>
  <si>
    <t>Ukotvení dřeviny kůly třemi kůly, délky přes 2 do 3 m</t>
  </si>
  <si>
    <t>-211040794</t>
  </si>
  <si>
    <t>https://podminky.urs.cz/item/CS_URS_2022_02/184215133</t>
  </si>
  <si>
    <t>Poznámka k položce:_x000d_
Instalace kůlů, příček, úvazků</t>
  </si>
  <si>
    <t>574182146</t>
  </si>
  <si>
    <t>63*3</t>
  </si>
  <si>
    <t>1795166907</t>
  </si>
  <si>
    <t>(63)*1,5</t>
  </si>
  <si>
    <t>-1047371474</t>
  </si>
  <si>
    <t>1589385078</t>
  </si>
  <si>
    <t>63*2*0,6</t>
  </si>
  <si>
    <t>184813121</t>
  </si>
  <si>
    <t>Ochrana dřevin před okusem zvěří ručně v rovině nebo ve svahu do 1:5, pletivem, výšky do 2 m</t>
  </si>
  <si>
    <t>1843546926</t>
  </si>
  <si>
    <t>https://podminky.urs.cz/item/CS_URS_2022_02/184813121</t>
  </si>
  <si>
    <t>Poznámka k položce:_x000d_
Vvýška pletiva 1,6 m, délka 1,5m/strom.</t>
  </si>
  <si>
    <t>1478522409</t>
  </si>
  <si>
    <t>-1972396471</t>
  </si>
  <si>
    <t>63*0,005</t>
  </si>
  <si>
    <t>12270828</t>
  </si>
  <si>
    <t>1459270968</t>
  </si>
  <si>
    <t>(63)*0,03</t>
  </si>
  <si>
    <t>686060796</t>
  </si>
  <si>
    <t>-896264035</t>
  </si>
  <si>
    <t>Poznámka k položce:_x000d_
(tl.mulče 0,1m, šířka pásu 0,5m</t>
  </si>
  <si>
    <t>61,1649818181818*0,103 'Přepočtené koeficientem množství</t>
  </si>
  <si>
    <t>-2007512845</t>
  </si>
  <si>
    <t>9"Hrušeň obecná - krajové odrůdy (Pyrus communis )"</t>
  </si>
  <si>
    <t>18 "Jabloň - krajové odrůdy (Malus sp. – jabloň – panenské české, jadernička moravská, průsvitné letní apod.)"</t>
  </si>
  <si>
    <t>19"Slivoň švestka (Prunus domestica)</t>
  </si>
  <si>
    <t>10"Višeň - krajové odrůdy (Prunus cerasus) - vysokokmenné staré odrůdy višní, sladkovišní.."</t>
  </si>
  <si>
    <t>4"jeřáb sladkoplodý - (Sorbus acuparia var. moravica)"</t>
  </si>
  <si>
    <t>026200R</t>
  </si>
  <si>
    <t>strom solitérní ok 8-10 cm</t>
  </si>
  <si>
    <t>503753809</t>
  </si>
  <si>
    <t xml:space="preserve">3"lípa srdčitá (Tilia cordata)" </t>
  </si>
  <si>
    <t>165004099</t>
  </si>
  <si>
    <t>60*0,020</t>
  </si>
  <si>
    <t>3*0,030</t>
  </si>
  <si>
    <t>312038499</t>
  </si>
  <si>
    <t>1748722</t>
  </si>
  <si>
    <t>462511370R</t>
  </si>
  <si>
    <t>Instalace lomového kamene cca (0,6 x 0,6x 0,6m, hmotnost cca 350kg, vzdálenost cca 50 m)</t>
  </si>
  <si>
    <t>-2068719837</t>
  </si>
  <si>
    <t>13*0,6*0,6*0,6</t>
  </si>
  <si>
    <t>-1022307025</t>
  </si>
  <si>
    <t>1237589660</t>
  </si>
  <si>
    <t>-229193368</t>
  </si>
  <si>
    <t>799203874</t>
  </si>
  <si>
    <t>1359807753</t>
  </si>
  <si>
    <t>1694195942</t>
  </si>
  <si>
    <t>-1232023433</t>
  </si>
  <si>
    <t>-1781865669</t>
  </si>
  <si>
    <t>1175782997</t>
  </si>
  <si>
    <t>SO803 - Interakční prvek IP8</t>
  </si>
  <si>
    <t>1555073903</t>
  </si>
  <si>
    <t>676613213</t>
  </si>
  <si>
    <t>1513927574</t>
  </si>
  <si>
    <t>2580,0*0,015</t>
  </si>
  <si>
    <t>-580711245</t>
  </si>
  <si>
    <t>162535461</t>
  </si>
  <si>
    <t>1809220576</t>
  </si>
  <si>
    <t>-441272732</t>
  </si>
  <si>
    <t>strom alejový ok 8-10 cm</t>
  </si>
  <si>
    <t>1949570820</t>
  </si>
  <si>
    <t xml:space="preserve">12"javor babyka  (Acer campestre)"</t>
  </si>
  <si>
    <t>4"javor mléč (Acer platanoides)"</t>
  </si>
  <si>
    <t>3"jeřáb ptačí Sorbus acuparia"</t>
  </si>
  <si>
    <t>9"jilm habrolistý (Ulmus minor)"</t>
  </si>
  <si>
    <t>6"lípa srdčitá (Tilia cordata) "</t>
  </si>
  <si>
    <t xml:space="preserve">5"třešeň ptačí  (Prunus avium)"</t>
  </si>
  <si>
    <t>-457691388</t>
  </si>
  <si>
    <t>1055475091</t>
  </si>
  <si>
    <t>-1958631508</t>
  </si>
  <si>
    <t>39*3</t>
  </si>
  <si>
    <t>90599363</t>
  </si>
  <si>
    <t>39*1,5</t>
  </si>
  <si>
    <t>-96016511</t>
  </si>
  <si>
    <t>39*0,6*2,0</t>
  </si>
  <si>
    <t>182528202</t>
  </si>
  <si>
    <t>325796321</t>
  </si>
  <si>
    <t>1540385711</t>
  </si>
  <si>
    <t>1754224433</t>
  </si>
  <si>
    <t>39*0,005</t>
  </si>
  <si>
    <t>-1799064876</t>
  </si>
  <si>
    <t>-700156673</t>
  </si>
  <si>
    <t>(39)*0,03</t>
  </si>
  <si>
    <t>-1261039483</t>
  </si>
  <si>
    <t>1976400791</t>
  </si>
  <si>
    <t>37,8640363636364*0,103 'Přepočtené koeficientem množství</t>
  </si>
  <si>
    <t>-1673370451</t>
  </si>
  <si>
    <t>29*0,030</t>
  </si>
  <si>
    <t>10*0,030</t>
  </si>
  <si>
    <t>-798496943</t>
  </si>
  <si>
    <t>1385750701</t>
  </si>
  <si>
    <t>Instalace lomového kamene cca (0,6 x 0,6x 0,6m, hmotnost cca 350kg, vzájemná vzdálenost cca 50 m)</t>
  </si>
  <si>
    <t>-1463002097</t>
  </si>
  <si>
    <t>11*0,6*0,6*0,6</t>
  </si>
  <si>
    <t>-32027363</t>
  </si>
  <si>
    <t>681582001</t>
  </si>
  <si>
    <t>669262978</t>
  </si>
  <si>
    <t>-292336342</t>
  </si>
  <si>
    <t>-1559583828</t>
  </si>
  <si>
    <t>1252816721</t>
  </si>
  <si>
    <t>-1837657165</t>
  </si>
  <si>
    <t>-793415703</t>
  </si>
  <si>
    <t>-344772197</t>
  </si>
  <si>
    <t>SO804 - Lokální biokoridor LBK92</t>
  </si>
  <si>
    <t>-1333841880</t>
  </si>
  <si>
    <t>-519332765</t>
  </si>
  <si>
    <t>-526374513</t>
  </si>
  <si>
    <t>-1288360097</t>
  </si>
  <si>
    <t>1717,0*0,015</t>
  </si>
  <si>
    <t>183101113</t>
  </si>
  <si>
    <t>Hloubení jamek pro vysazování rostlin v zemině tř.1 až 4 bez výměny půdy v rovině nebo na svahu do 1:5, objemu přes 0,02 do 0,05 m3</t>
  </si>
  <si>
    <t>1729643761</t>
  </si>
  <si>
    <t>https://podminky.urs.cz/item/CS_URS_2022_02/183101113</t>
  </si>
  <si>
    <t>-659088561</t>
  </si>
  <si>
    <t>183111113</t>
  </si>
  <si>
    <t>Hloubení jamek pro vysazování rostlin v zemině tř.1 až 4 bez výměny půdy v rovině nebo na svahu do 1:5, objemu přes 0,005 do 0,01 m3</t>
  </si>
  <si>
    <t>-1481058162</t>
  </si>
  <si>
    <t>https://podminky.urs.cz/item/CS_URS_2022_02/183111113</t>
  </si>
  <si>
    <t>-226275905</t>
  </si>
  <si>
    <t>1741852691</t>
  </si>
  <si>
    <t>1953987007</t>
  </si>
  <si>
    <t>184102111</t>
  </si>
  <si>
    <t>Výsadba dřeviny s balem do předem vyhloubené jamky se zalitím v rovině nebo na svahu do 1:5, při průměru balu přes 100 do 200 mm</t>
  </si>
  <si>
    <t>2127033671</t>
  </si>
  <si>
    <t>https://podminky.urs.cz/item/CS_URS_2022_02/184102111</t>
  </si>
  <si>
    <t>Poznámka k položce:_x000d_
včetně instalace signalizačního kolíku.</t>
  </si>
  <si>
    <t>026100R</t>
  </si>
  <si>
    <t xml:space="preserve">keř  se ZB výška 60 cm</t>
  </si>
  <si>
    <t>284930229</t>
  </si>
  <si>
    <t>40"Brslen evropský Euonymus europaeus"</t>
  </si>
  <si>
    <t xml:space="preserve">40"kalina obecná  Viburnum opulus"</t>
  </si>
  <si>
    <t>40"krušina olšová Frangula alnus"</t>
  </si>
  <si>
    <t>40"vrba jíva Salix caprea"</t>
  </si>
  <si>
    <t>48"vrba košíkářská Salix viminalis"</t>
  </si>
  <si>
    <t>40"vrba popelavá Salix cinerea"</t>
  </si>
  <si>
    <t>40"vrba trojmužná Salix triandra"</t>
  </si>
  <si>
    <t xml:space="preserve">40"zimolez pýřitý   Lonicera xylosteum"</t>
  </si>
  <si>
    <t>58388112R</t>
  </si>
  <si>
    <t>signalizační kolík -délka do 1m</t>
  </si>
  <si>
    <t>-217137613</t>
  </si>
  <si>
    <t>184102112</t>
  </si>
  <si>
    <t>Výsadba dřeviny s balem do předem vyhloubené jamky se zalitím v rovině nebo na svahu do 1:5, při průměru balu přes 200 do 300 mm</t>
  </si>
  <si>
    <t>-418572355</t>
  </si>
  <si>
    <t>https://podminky.urs.cz/item/CS_URS_2022_02/184102112</t>
  </si>
  <si>
    <t>026300R</t>
  </si>
  <si>
    <t>odrostek výška do 1,8m</t>
  </si>
  <si>
    <t>1722721984</t>
  </si>
  <si>
    <t xml:space="preserve">Poznámka k položce:_x000d_
_x000d_
</t>
  </si>
  <si>
    <t xml:space="preserve">33"dub letní  (Quercus robur) "</t>
  </si>
  <si>
    <t xml:space="preserve">12"habr obecný  (Carpinus betulus) "</t>
  </si>
  <si>
    <t>6"jasan ztepilý Fraxinus excelsiOr"</t>
  </si>
  <si>
    <t>12"Javor klen (Acer pseudoplatanus)"</t>
  </si>
  <si>
    <t>12"jilm habrolistý (Ulmus minor)"</t>
  </si>
  <si>
    <t>15"lípa srdčitá (Tilia cordata) "</t>
  </si>
  <si>
    <t>9"topol černý Populus nigra"</t>
  </si>
  <si>
    <t>3"topol osika Populus tremula"</t>
  </si>
  <si>
    <t xml:space="preserve">6"třešeň ptačí  (Prunus avium)"</t>
  </si>
  <si>
    <t>-1798562509</t>
  </si>
  <si>
    <t>strom soliterní ok 8-10 cm</t>
  </si>
  <si>
    <t>-1591078197</t>
  </si>
  <si>
    <t xml:space="preserve">5"dub letní  (Quercus robur) "</t>
  </si>
  <si>
    <t>2"lípa srdčitá (Tilia cordata) "</t>
  </si>
  <si>
    <t>-948609171</t>
  </si>
  <si>
    <t>1331671737</t>
  </si>
  <si>
    <t>925543378</t>
  </si>
  <si>
    <t>7*1,5</t>
  </si>
  <si>
    <t>14856789</t>
  </si>
  <si>
    <t>7*2,0*0,6</t>
  </si>
  <si>
    <t>-1524184032</t>
  </si>
  <si>
    <t>-108385849</t>
  </si>
  <si>
    <t>1332625807</t>
  </si>
  <si>
    <t>-514430899</t>
  </si>
  <si>
    <t>282,523963636364*0,103 'Přepočtené koeficientem množství</t>
  </si>
  <si>
    <t>913003692</t>
  </si>
  <si>
    <t xml:space="preserve">Poznámka k položce:_x000d_
včetně materiálu </t>
  </si>
  <si>
    <t>-784471529</t>
  </si>
  <si>
    <t>455*0,005</t>
  </si>
  <si>
    <t>-410156701</t>
  </si>
  <si>
    <t>-619309185</t>
  </si>
  <si>
    <t>(328)*0,01</t>
  </si>
  <si>
    <t>(120+7)*0,03</t>
  </si>
  <si>
    <t>-519335813</t>
  </si>
  <si>
    <t xml:space="preserve">Poznámka k položce:_x000d_
 při vyčíslení zálivky se počítá s podzimní výsadbou po opadu listů, první zalití je obsaženo v ceně položky výsadby, druhé vydatné zalití  podle potřeby před nástupem mrazů</t>
  </si>
  <si>
    <t>328*0,005</t>
  </si>
  <si>
    <t>120*0,010</t>
  </si>
  <si>
    <t>7*0,030</t>
  </si>
  <si>
    <t>-217077606</t>
  </si>
  <si>
    <t>665492093</t>
  </si>
  <si>
    <t>1210069142</t>
  </si>
  <si>
    <t>720533842</t>
  </si>
  <si>
    <t>1597181205</t>
  </si>
  <si>
    <t>1255103232</t>
  </si>
  <si>
    <t>-360990209</t>
  </si>
  <si>
    <t>(99+47)*3*0,005</t>
  </si>
  <si>
    <t>-1027260073</t>
  </si>
  <si>
    <t>-2130846875</t>
  </si>
  <si>
    <t>573462581</t>
  </si>
  <si>
    <t>-1548767649</t>
  </si>
  <si>
    <t>-1777972764</t>
  </si>
  <si>
    <t>-1151240934</t>
  </si>
  <si>
    <t>-2009363813</t>
  </si>
  <si>
    <t>-1728624320</t>
  </si>
  <si>
    <t>-177756589</t>
  </si>
  <si>
    <t xml:space="preserve">SO805 - Lokální biocentrum LBC93 </t>
  </si>
  <si>
    <t>376123261</t>
  </si>
  <si>
    <t>627722715</t>
  </si>
  <si>
    <t>Poznámka k položce:_x000d_
včetně rozhrnutí zeminy v LBC 93</t>
  </si>
  <si>
    <t>1810100R</t>
  </si>
  <si>
    <t xml:space="preserve">Obnovení květnaté louky včetně rozvojové péče - výsevem plochy přes 1000 m2 v rovině a ve svahu do 1:5 </t>
  </si>
  <si>
    <t>-1637282903</t>
  </si>
  <si>
    <t xml:space="preserve">osivo - směs semen bylin pro obnovu květnatých luk- vlhkých  (3g/m2)</t>
  </si>
  <si>
    <t>-1137203588</t>
  </si>
  <si>
    <t>1250*0,003</t>
  </si>
  <si>
    <t>-365634222</t>
  </si>
  <si>
    <t>900208351</t>
  </si>
  <si>
    <t>2451,0*0,015</t>
  </si>
  <si>
    <t>947451978</t>
  </si>
  <si>
    <t>1811892135</t>
  </si>
  <si>
    <t>340+290</t>
  </si>
  <si>
    <t>73622092</t>
  </si>
  <si>
    <t>-1735717</t>
  </si>
  <si>
    <t>-120835477</t>
  </si>
  <si>
    <t>-1191092190</t>
  </si>
  <si>
    <t>72020714</t>
  </si>
  <si>
    <t>1398573505</t>
  </si>
  <si>
    <t>290+340</t>
  </si>
  <si>
    <t>1640518478</t>
  </si>
  <si>
    <t>-120946278</t>
  </si>
  <si>
    <t>-696522892</t>
  </si>
  <si>
    <t>6*2</t>
  </si>
  <si>
    <t>1350093318</t>
  </si>
  <si>
    <t>6*1,5</t>
  </si>
  <si>
    <t>-82878494</t>
  </si>
  <si>
    <t>6*0,6*2,0</t>
  </si>
  <si>
    <t>-1979432249</t>
  </si>
  <si>
    <t>-1939113148</t>
  </si>
  <si>
    <t>1733315911</t>
  </si>
  <si>
    <t>-1447836623</t>
  </si>
  <si>
    <t>476,69850909091*0,103 'Přepočtené koeficientem množství</t>
  </si>
  <si>
    <t>-2146401640</t>
  </si>
  <si>
    <t>1756718539</t>
  </si>
  <si>
    <t>636*0,005</t>
  </si>
  <si>
    <t>-1591328979</t>
  </si>
  <si>
    <t>1038352424</t>
  </si>
  <si>
    <t>(290)*0,01</t>
  </si>
  <si>
    <t>(340+6)*0,03</t>
  </si>
  <si>
    <t>-1170695921</t>
  </si>
  <si>
    <t>290*0,005</t>
  </si>
  <si>
    <t>340*0,010</t>
  </si>
  <si>
    <t>-499776137</t>
  </si>
  <si>
    <t>-251462667</t>
  </si>
  <si>
    <t>877472677</t>
  </si>
  <si>
    <t xml:space="preserve">70"dub letní  (Quercus robur) </t>
  </si>
  <si>
    <t xml:space="preserve">28"habr obecný  (Carpinus betulus) </t>
  </si>
  <si>
    <t>28"jasan ztepilý Fraxinus excelsiOr</t>
  </si>
  <si>
    <t xml:space="preserve">28"javor babyka  (Acer campestre)</t>
  </si>
  <si>
    <t>35"javor mléč (Acer platanoides)</t>
  </si>
  <si>
    <t>28"jilm vaz (Ulmus laevis)</t>
  </si>
  <si>
    <t>35"lípa velkolistá (T. platyphyllos)</t>
  </si>
  <si>
    <t>40"olše lepkavá Alnus glutinosa</t>
  </si>
  <si>
    <t>28"topol bílý Populus alba</t>
  </si>
  <si>
    <t>20"vrba bílá (Salix alba)</t>
  </si>
  <si>
    <t>-859736973</t>
  </si>
  <si>
    <t>35"Brslen evropský Euonymus europaeus"</t>
  </si>
  <si>
    <t xml:space="preserve">35"kalina obecná  Viburnum opulus"</t>
  </si>
  <si>
    <t>35"krušina olšová Frangula alnus"</t>
  </si>
  <si>
    <t>35"Ptačí zob obecný  Ligustrum vulgare"</t>
  </si>
  <si>
    <t xml:space="preserve">35"střemcha hroznatá    Padus racemosa "</t>
  </si>
  <si>
    <t>45"vrba košíkářská Salix viminalis"</t>
  </si>
  <si>
    <t>35"vrba nachová Salix purpurea"</t>
  </si>
  <si>
    <t xml:space="preserve">35"zimolez pýřitý   Lonicera xylosteum"</t>
  </si>
  <si>
    <t>-1030512306</t>
  </si>
  <si>
    <t xml:space="preserve">3"dub letní  (Quercus robur) "</t>
  </si>
  <si>
    <t>3"lípa srdčitá (Tilia cordata) "</t>
  </si>
  <si>
    <t>-196426092</t>
  </si>
  <si>
    <t>1569083808</t>
  </si>
  <si>
    <t>-353883258</t>
  </si>
  <si>
    <t>-304280682</t>
  </si>
  <si>
    <t>181634624</t>
  </si>
  <si>
    <t>(154+66)*3*0,005</t>
  </si>
  <si>
    <t>-1502535385</t>
  </si>
  <si>
    <t>1757115811</t>
  </si>
  <si>
    <t>-1771370747</t>
  </si>
  <si>
    <t>-2020769040</t>
  </si>
  <si>
    <t>1883412098</t>
  </si>
  <si>
    <t>-1047551406</t>
  </si>
  <si>
    <t>375854833</t>
  </si>
  <si>
    <t>114685439</t>
  </si>
  <si>
    <t>-908261080</t>
  </si>
  <si>
    <t>SO806 - Plocha pro terénní úpravy (TÚ)</t>
  </si>
  <si>
    <t>-251941923</t>
  </si>
  <si>
    <t xml:space="preserve">102,72 " SO806 TÚ v km 0,016-0,063  - planimetrováno z příčných řezů "</t>
  </si>
  <si>
    <t>1383280600</t>
  </si>
  <si>
    <t>1,24 "přesun zeminy pro její následné využit,í na mezideponii, nebo deponii"</t>
  </si>
  <si>
    <t>361661303</t>
  </si>
  <si>
    <t xml:space="preserve">101,48 "nakládání zeminy do násypů na dočasné skládce - SO806 TÚ v km 0,016-0,063  - planimetrováno z příčných řezů "</t>
  </si>
  <si>
    <t xml:space="preserve">Uložení sypaniny do zhutněných násypů pro silnice, dálnice a letiště s rozprostřením sypaniny ve vrstvách, s hrubým urovnáním a uzavřením povrchu násypu z hornin soudržných </t>
  </si>
  <si>
    <t>2131837108</t>
  </si>
  <si>
    <t xml:space="preserve">101,48 "NÁSYP - SO806 TÚ v km 0,016-0,063  - planimetrováno z příčných řezů "</t>
  </si>
  <si>
    <t>482714820</t>
  </si>
  <si>
    <t xml:space="preserve">-101,48 "nakládání zeminy do násypů na dočasné skládce SO806 TÚ v km 0,016-0,063  - planimetrováno z příčných řezů ""</t>
  </si>
  <si>
    <t>-1244102043</t>
  </si>
  <si>
    <t>329,39*0,025 " Doporučený výsevek 0,025 kg/m2 "</t>
  </si>
  <si>
    <t>732135966</t>
  </si>
  <si>
    <t>1568187542</t>
  </si>
  <si>
    <t>330*0,2 "likvidace dřevin"</t>
  </si>
  <si>
    <t>715238520</t>
  </si>
  <si>
    <t>105296381</t>
  </si>
  <si>
    <t>-1617372845</t>
  </si>
  <si>
    <t>1351635334</t>
  </si>
  <si>
    <t>-1001829994</t>
  </si>
  <si>
    <t>-930163619</t>
  </si>
  <si>
    <t>-46263554</t>
  </si>
  <si>
    <t>-1231935587</t>
  </si>
  <si>
    <t>858292232</t>
  </si>
  <si>
    <t>-1957373314</t>
  </si>
  <si>
    <t>880641667</t>
  </si>
  <si>
    <t>-1026632176</t>
  </si>
  <si>
    <t>-1525371765</t>
  </si>
  <si>
    <t>-878781939</t>
  </si>
  <si>
    <t>399094468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</si>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</sst>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001105" TargetMode="External" /><Relationship Id="rId2" Type="http://schemas.openxmlformats.org/officeDocument/2006/relationships/hyperlink" Target="https://podminky.urs.cz/item/CS_URS_2022_02/125153101" TargetMode="External" /><Relationship Id="rId3" Type="http://schemas.openxmlformats.org/officeDocument/2006/relationships/hyperlink" Target="https://podminky.urs.cz/item/CS_URS_2022_02/132151251" TargetMode="External" /><Relationship Id="rId4" Type="http://schemas.openxmlformats.org/officeDocument/2006/relationships/hyperlink" Target="https://podminky.urs.cz/item/CS_URS_2022_02/162351104" TargetMode="External" /><Relationship Id="rId5" Type="http://schemas.openxmlformats.org/officeDocument/2006/relationships/hyperlink" Target="https://podminky.urs.cz/item/CS_URS_2022_02/162751117" TargetMode="External" /><Relationship Id="rId6" Type="http://schemas.openxmlformats.org/officeDocument/2006/relationships/hyperlink" Target="https://podminky.urs.cz/item/CS_URS_2022_02/162751119" TargetMode="External" /><Relationship Id="rId7" Type="http://schemas.openxmlformats.org/officeDocument/2006/relationships/hyperlink" Target="https://podminky.urs.cz/item/CS_URS_2022_02/167151111" TargetMode="External" /><Relationship Id="rId8" Type="http://schemas.openxmlformats.org/officeDocument/2006/relationships/hyperlink" Target="https://podminky.urs.cz/item/CS_URS_2022_02/171251201" TargetMode="External" /><Relationship Id="rId9" Type="http://schemas.openxmlformats.org/officeDocument/2006/relationships/hyperlink" Target="https://podminky.urs.cz/item/CS_URS_2022_02/174111101" TargetMode="External" /><Relationship Id="rId10" Type="http://schemas.openxmlformats.org/officeDocument/2006/relationships/hyperlink" Target="https://podminky.urs.cz/item/CS_URS_2022_02/274321115" TargetMode="External" /><Relationship Id="rId11" Type="http://schemas.openxmlformats.org/officeDocument/2006/relationships/hyperlink" Target="https://podminky.urs.cz/item/CS_URS_2022_02/274361412" TargetMode="External" /><Relationship Id="rId12" Type="http://schemas.openxmlformats.org/officeDocument/2006/relationships/hyperlink" Target="https://podminky.urs.cz/item/CS_URS_2022_02/291111112" TargetMode="External" /><Relationship Id="rId13" Type="http://schemas.openxmlformats.org/officeDocument/2006/relationships/hyperlink" Target="https://podminky.urs.cz/item/CS_URS_2022_02/451573111" TargetMode="External" /><Relationship Id="rId14" Type="http://schemas.openxmlformats.org/officeDocument/2006/relationships/hyperlink" Target="https://podminky.urs.cz/item/CS_URS_2022_02/317321118" TargetMode="External" /><Relationship Id="rId15" Type="http://schemas.openxmlformats.org/officeDocument/2006/relationships/hyperlink" Target="https://podminky.urs.cz/item/CS_URS_2022_02/317353121" TargetMode="External" /><Relationship Id="rId16" Type="http://schemas.openxmlformats.org/officeDocument/2006/relationships/hyperlink" Target="https://podminky.urs.cz/item/CS_URS_2022_02/317353221" TargetMode="External" /><Relationship Id="rId17" Type="http://schemas.openxmlformats.org/officeDocument/2006/relationships/hyperlink" Target="https://podminky.urs.cz/item/CS_URS_2022_02/317361116" TargetMode="External" /><Relationship Id="rId18" Type="http://schemas.openxmlformats.org/officeDocument/2006/relationships/hyperlink" Target="https://podminky.urs.cz/item/CS_URS_2022_02/321351010" TargetMode="External" /><Relationship Id="rId19" Type="http://schemas.openxmlformats.org/officeDocument/2006/relationships/hyperlink" Target="https://podminky.urs.cz/item/CS_URS_2022_02/321352010" TargetMode="External" /><Relationship Id="rId20" Type="http://schemas.openxmlformats.org/officeDocument/2006/relationships/hyperlink" Target="https://podminky.urs.cz/item/CS_URS_2022_02/348171111" TargetMode="External" /><Relationship Id="rId21" Type="http://schemas.openxmlformats.org/officeDocument/2006/relationships/hyperlink" Target="https://podminky.urs.cz/item/CS_URS_2022_02/389121111" TargetMode="External" /><Relationship Id="rId22" Type="http://schemas.openxmlformats.org/officeDocument/2006/relationships/hyperlink" Target="https://podminky.urs.cz/item/CS_URS_2022_02/389121112" TargetMode="External" /><Relationship Id="rId23" Type="http://schemas.openxmlformats.org/officeDocument/2006/relationships/hyperlink" Target="https://podminky.urs.cz/item/CS_URS_2022_02/452311131" TargetMode="External" /><Relationship Id="rId24" Type="http://schemas.openxmlformats.org/officeDocument/2006/relationships/hyperlink" Target="https://podminky.urs.cz/item/CS_URS_2022_02/451315135" TargetMode="External" /><Relationship Id="rId25" Type="http://schemas.openxmlformats.org/officeDocument/2006/relationships/hyperlink" Target="https://podminky.urs.cz/item/CS_URS_2022_02/457311114" TargetMode="External" /><Relationship Id="rId26" Type="http://schemas.openxmlformats.org/officeDocument/2006/relationships/hyperlink" Target="https://podminky.urs.cz/item/CS_URS_2022_02/462512161" TargetMode="External" /><Relationship Id="rId27" Type="http://schemas.openxmlformats.org/officeDocument/2006/relationships/hyperlink" Target="https://podminky.urs.cz/item/CS_URS_2022_02/462512169" TargetMode="External" /><Relationship Id="rId28" Type="http://schemas.openxmlformats.org/officeDocument/2006/relationships/hyperlink" Target="https://podminky.urs.cz/item/CS_URS_2022_02/463211151" TargetMode="External" /><Relationship Id="rId29" Type="http://schemas.openxmlformats.org/officeDocument/2006/relationships/hyperlink" Target="https://podminky.urs.cz/item/CS_URS_2022_02/463211152" TargetMode="External" /><Relationship Id="rId30" Type="http://schemas.openxmlformats.org/officeDocument/2006/relationships/hyperlink" Target="https://podminky.urs.cz/item/CS_URS_2022_02/463211153" TargetMode="External" /><Relationship Id="rId31" Type="http://schemas.openxmlformats.org/officeDocument/2006/relationships/hyperlink" Target="https://podminky.urs.cz/item/CS_URS_2022_02/465511512" TargetMode="External" /><Relationship Id="rId32" Type="http://schemas.openxmlformats.org/officeDocument/2006/relationships/hyperlink" Target="https://podminky.urs.cz/item/CS_URS_2022_02/465928121" TargetMode="External" /><Relationship Id="rId33" Type="http://schemas.openxmlformats.org/officeDocument/2006/relationships/hyperlink" Target="https://podminky.urs.cz/item/CS_URS_2022_02/916991121" TargetMode="External" /><Relationship Id="rId34" Type="http://schemas.openxmlformats.org/officeDocument/2006/relationships/hyperlink" Target="https://podminky.urs.cz/item/CS_URS_2022_02/938908411" TargetMode="External" /><Relationship Id="rId35" Type="http://schemas.openxmlformats.org/officeDocument/2006/relationships/hyperlink" Target="https://podminky.urs.cz/item/CS_URS_2022_02/966008115" TargetMode="External" /><Relationship Id="rId36" Type="http://schemas.openxmlformats.org/officeDocument/2006/relationships/hyperlink" Target="https://podminky.urs.cz/item/CS_URS_2022_02/997221873" TargetMode="External" /><Relationship Id="rId37" Type="http://schemas.openxmlformats.org/officeDocument/2006/relationships/hyperlink" Target="https://podminky.urs.cz/item/CS_URS_2022_02/998225111" TargetMode="External" /><Relationship Id="rId38" Type="http://schemas.openxmlformats.org/officeDocument/2006/relationships/hyperlink" Target="https://podminky.urs.cz/item/CS_URS_2022_02/011002000" TargetMode="External" /><Relationship Id="rId39" Type="http://schemas.openxmlformats.org/officeDocument/2006/relationships/hyperlink" Target="https://podminky.urs.cz/item/CS_URS_2022_02/011103000" TargetMode="External" /><Relationship Id="rId40" Type="http://schemas.openxmlformats.org/officeDocument/2006/relationships/hyperlink" Target="https://podminky.urs.cz/item/CS_URS_2022_02/011203000" TargetMode="External" /><Relationship Id="rId41" Type="http://schemas.openxmlformats.org/officeDocument/2006/relationships/hyperlink" Target="https://podminky.urs.cz/item/CS_URS_2022_02/011303000" TargetMode="External" /><Relationship Id="rId42" Type="http://schemas.openxmlformats.org/officeDocument/2006/relationships/hyperlink" Target="https://podminky.urs.cz/item/CS_URS_2022_02/012203000" TargetMode="External" /><Relationship Id="rId43" Type="http://schemas.openxmlformats.org/officeDocument/2006/relationships/hyperlink" Target="https://podminky.urs.cz/item/CS_URS_2022_02/013254000" TargetMode="External" /><Relationship Id="rId44" Type="http://schemas.openxmlformats.org/officeDocument/2006/relationships/hyperlink" Target="https://podminky.urs.cz/item/CS_URS_2022_02/020001000" TargetMode="External" /><Relationship Id="rId45" Type="http://schemas.openxmlformats.org/officeDocument/2006/relationships/hyperlink" Target="https://podminky.urs.cz/item/CS_URS_2022_02/030001000" TargetMode="External" /><Relationship Id="rId46" Type="http://schemas.openxmlformats.org/officeDocument/2006/relationships/hyperlink" Target="https://podminky.urs.cz/item/CS_URS_2022_02/041002000" TargetMode="External" /><Relationship Id="rId47" Type="http://schemas.openxmlformats.org/officeDocument/2006/relationships/hyperlink" Target="https://podminky.urs.cz/item/CS_URS_2022_02/043002000" TargetMode="External" /><Relationship Id="rId48" Type="http://schemas.openxmlformats.org/officeDocument/2006/relationships/hyperlink" Target="https://podminky.urs.cz/item/CS_URS_2022_02/045002000" TargetMode="External" /><Relationship Id="rId49" Type="http://schemas.openxmlformats.org/officeDocument/2006/relationships/hyperlink" Target="https://podminky.urs.cz/item/CS_URS_2022_02/060001000" TargetMode="External" /><Relationship Id="rId50" Type="http://schemas.openxmlformats.org/officeDocument/2006/relationships/hyperlink" Target="https://podminky.urs.cz/item/CS_URS_2022_02/070001000" TargetMode="External" /><Relationship Id="rId5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16" TargetMode="External" /><Relationship Id="rId2" Type="http://schemas.openxmlformats.org/officeDocument/2006/relationships/hyperlink" Target="https://podminky.urs.cz/item/CS_URS_2022_02/121151126" TargetMode="External" /><Relationship Id="rId3" Type="http://schemas.openxmlformats.org/officeDocument/2006/relationships/hyperlink" Target="https://podminky.urs.cz/item/CS_URS_2022_02/122151101" TargetMode="External" /><Relationship Id="rId4" Type="http://schemas.openxmlformats.org/officeDocument/2006/relationships/hyperlink" Target="https://podminky.urs.cz/item/CS_URS_2022_02/122151104" TargetMode="External" /><Relationship Id="rId5" Type="http://schemas.openxmlformats.org/officeDocument/2006/relationships/hyperlink" Target="https://podminky.urs.cz/item/CS_URS_2022_02/122251101" TargetMode="External" /><Relationship Id="rId6" Type="http://schemas.openxmlformats.org/officeDocument/2006/relationships/hyperlink" Target="https://podminky.urs.cz/item/CS_URS_2022_02/162351104" TargetMode="External" /><Relationship Id="rId7" Type="http://schemas.openxmlformats.org/officeDocument/2006/relationships/hyperlink" Target="https://podminky.urs.cz/item/CS_URS_2022_02/162751117" TargetMode="External" /><Relationship Id="rId8" Type="http://schemas.openxmlformats.org/officeDocument/2006/relationships/hyperlink" Target="https://podminky.urs.cz/item/CS_URS_2022_02/162751119" TargetMode="External" /><Relationship Id="rId9" Type="http://schemas.openxmlformats.org/officeDocument/2006/relationships/hyperlink" Target="https://podminky.urs.cz/item/CS_URS_2022_02/167151111" TargetMode="External" /><Relationship Id="rId10" Type="http://schemas.openxmlformats.org/officeDocument/2006/relationships/hyperlink" Target="https://podminky.urs.cz/item/CS_URS_2022_02/171251201" TargetMode="External" /><Relationship Id="rId11" Type="http://schemas.openxmlformats.org/officeDocument/2006/relationships/hyperlink" Target="https://podminky.urs.cz/item/CS_URS_2022_02/182351123" TargetMode="External" /><Relationship Id="rId12" Type="http://schemas.openxmlformats.org/officeDocument/2006/relationships/hyperlink" Target="https://podminky.urs.cz/item/CS_URS_2022_02/181451121" TargetMode="External" /><Relationship Id="rId13" Type="http://schemas.openxmlformats.org/officeDocument/2006/relationships/hyperlink" Target="https://podminky.urs.cz/item/CS_URS_2022_02/270210111" TargetMode="External" /><Relationship Id="rId14" Type="http://schemas.openxmlformats.org/officeDocument/2006/relationships/hyperlink" Target="https://podminky.urs.cz/item/CS_URS_2022_02/274211392" TargetMode="External" /><Relationship Id="rId15" Type="http://schemas.openxmlformats.org/officeDocument/2006/relationships/hyperlink" Target="https://podminky.urs.cz/item/CS_URS_2022_02/451315135" TargetMode="External" /><Relationship Id="rId16" Type="http://schemas.openxmlformats.org/officeDocument/2006/relationships/hyperlink" Target="https://podminky.urs.cz/item/CS_URS_2022_02/463211151" TargetMode="External" /><Relationship Id="rId17" Type="http://schemas.openxmlformats.org/officeDocument/2006/relationships/hyperlink" Target="https://podminky.urs.cz/item/CS_URS_2022_02/465511512" TargetMode="External" /><Relationship Id="rId18" Type="http://schemas.openxmlformats.org/officeDocument/2006/relationships/hyperlink" Target="https://podminky.urs.cz/item/CS_URS_2022_02/938908411" TargetMode="External" /><Relationship Id="rId19" Type="http://schemas.openxmlformats.org/officeDocument/2006/relationships/hyperlink" Target="https://podminky.urs.cz/item/CS_URS_2022_02/997221873" TargetMode="External" /><Relationship Id="rId20" Type="http://schemas.openxmlformats.org/officeDocument/2006/relationships/hyperlink" Target="https://podminky.urs.cz/item/CS_URS_2022_02/998312011" TargetMode="External" /><Relationship Id="rId21" Type="http://schemas.openxmlformats.org/officeDocument/2006/relationships/hyperlink" Target="https://podminky.urs.cz/item/CS_URS_2022_02/011002000" TargetMode="External" /><Relationship Id="rId22" Type="http://schemas.openxmlformats.org/officeDocument/2006/relationships/hyperlink" Target="https://podminky.urs.cz/item/CS_URS_2022_02/011103000" TargetMode="External" /><Relationship Id="rId23" Type="http://schemas.openxmlformats.org/officeDocument/2006/relationships/hyperlink" Target="https://podminky.urs.cz/item/CS_URS_2022_02/011203000" TargetMode="External" /><Relationship Id="rId24" Type="http://schemas.openxmlformats.org/officeDocument/2006/relationships/hyperlink" Target="https://podminky.urs.cz/item/CS_URS_2022_02/011303000" TargetMode="External" /><Relationship Id="rId25" Type="http://schemas.openxmlformats.org/officeDocument/2006/relationships/hyperlink" Target="https://podminky.urs.cz/item/CS_URS_2022_02/012203000" TargetMode="External" /><Relationship Id="rId26" Type="http://schemas.openxmlformats.org/officeDocument/2006/relationships/hyperlink" Target="https://podminky.urs.cz/item/CS_URS_2022_02/013254000" TargetMode="External" /><Relationship Id="rId27" Type="http://schemas.openxmlformats.org/officeDocument/2006/relationships/hyperlink" Target="https://podminky.urs.cz/item/CS_URS_2022_02/020001000" TargetMode="External" /><Relationship Id="rId28" Type="http://schemas.openxmlformats.org/officeDocument/2006/relationships/hyperlink" Target="https://podminky.urs.cz/item/CS_URS_2022_02/030001000" TargetMode="External" /><Relationship Id="rId29" Type="http://schemas.openxmlformats.org/officeDocument/2006/relationships/hyperlink" Target="https://podminky.urs.cz/item/CS_URS_2022_02/041002000" TargetMode="External" /><Relationship Id="rId30" Type="http://schemas.openxmlformats.org/officeDocument/2006/relationships/hyperlink" Target="https://podminky.urs.cz/item/CS_URS_2022_02/043002000" TargetMode="External" /><Relationship Id="rId31" Type="http://schemas.openxmlformats.org/officeDocument/2006/relationships/hyperlink" Target="https://podminky.urs.cz/item/CS_URS_2022_02/045002000" TargetMode="External" /><Relationship Id="rId32" Type="http://schemas.openxmlformats.org/officeDocument/2006/relationships/hyperlink" Target="https://podminky.urs.cz/item/CS_URS_2022_02/060001000" TargetMode="External" /><Relationship Id="rId33" Type="http://schemas.openxmlformats.org/officeDocument/2006/relationships/hyperlink" Target="https://podminky.urs.cz/item/CS_URS_2022_02/070001000" TargetMode="External" /><Relationship Id="rId34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32151251" TargetMode="External" /><Relationship Id="rId3" Type="http://schemas.openxmlformats.org/officeDocument/2006/relationships/hyperlink" Target="https://podminky.urs.cz/item/CS_URS_2022_02/181451121" TargetMode="External" /><Relationship Id="rId4" Type="http://schemas.openxmlformats.org/officeDocument/2006/relationships/hyperlink" Target="https://podminky.urs.cz/item/CS_URS_2022_02/183101114" TargetMode="External" /><Relationship Id="rId5" Type="http://schemas.openxmlformats.org/officeDocument/2006/relationships/hyperlink" Target="https://podminky.urs.cz/item/CS_URS_2022_02/183403112" TargetMode="External" /><Relationship Id="rId6" Type="http://schemas.openxmlformats.org/officeDocument/2006/relationships/hyperlink" Target="https://podminky.urs.cz/item/CS_URS_2022_02/183403151" TargetMode="External" /><Relationship Id="rId7" Type="http://schemas.openxmlformats.org/officeDocument/2006/relationships/hyperlink" Target="https://podminky.urs.cz/item/CS_URS_2022_02/183403152" TargetMode="External" /><Relationship Id="rId8" Type="http://schemas.openxmlformats.org/officeDocument/2006/relationships/hyperlink" Target="https://podminky.urs.cz/item/CS_URS_2022_02/184201112" TargetMode="External" /><Relationship Id="rId9" Type="http://schemas.openxmlformats.org/officeDocument/2006/relationships/hyperlink" Target="https://podminky.urs.cz/item/CS_URS_2022_02/184215123" TargetMode="External" /><Relationship Id="rId10" Type="http://schemas.openxmlformats.org/officeDocument/2006/relationships/hyperlink" Target="https://podminky.urs.cz/item/CS_URS_2022_02/184501141" TargetMode="External" /><Relationship Id="rId11" Type="http://schemas.openxmlformats.org/officeDocument/2006/relationships/hyperlink" Target="https://podminky.urs.cz/item/CS_URS_2022_02/184911421" TargetMode="External" /><Relationship Id="rId12" Type="http://schemas.openxmlformats.org/officeDocument/2006/relationships/hyperlink" Target="https://podminky.urs.cz/item/CS_URS_2022_02/184816111" TargetMode="External" /><Relationship Id="rId13" Type="http://schemas.openxmlformats.org/officeDocument/2006/relationships/hyperlink" Target="https://podminky.urs.cz/item/CS_URS_2022_02/185804312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348951256" TargetMode="External" /><Relationship Id="rId16" Type="http://schemas.openxmlformats.org/officeDocument/2006/relationships/hyperlink" Target="https://podminky.urs.cz/item/CS_URS_2022_02/348101320" TargetMode="External" /><Relationship Id="rId17" Type="http://schemas.openxmlformats.org/officeDocument/2006/relationships/hyperlink" Target="https://podminky.urs.cz/item/CS_URS_2022_02/998231311" TargetMode="External" /><Relationship Id="rId18" Type="http://schemas.openxmlformats.org/officeDocument/2006/relationships/hyperlink" Target="https://podminky.urs.cz/item/CS_URS_2022_02/011002000" TargetMode="External" /><Relationship Id="rId19" Type="http://schemas.openxmlformats.org/officeDocument/2006/relationships/hyperlink" Target="https://podminky.urs.cz/item/CS_URS_2022_02/012203000" TargetMode="External" /><Relationship Id="rId20" Type="http://schemas.openxmlformats.org/officeDocument/2006/relationships/hyperlink" Target="https://podminky.urs.cz/item/CS_URS_2022_02/013254000" TargetMode="External" /><Relationship Id="rId21" Type="http://schemas.openxmlformats.org/officeDocument/2006/relationships/hyperlink" Target="https://podminky.urs.cz/item/CS_URS_2022_02/020001000" TargetMode="External" /><Relationship Id="rId22" Type="http://schemas.openxmlformats.org/officeDocument/2006/relationships/hyperlink" Target="https://podminky.urs.cz/item/CS_URS_2022_02/030001000" TargetMode="External" /><Relationship Id="rId23" Type="http://schemas.openxmlformats.org/officeDocument/2006/relationships/hyperlink" Target="https://podminky.urs.cz/item/CS_URS_2022_02/045002000" TargetMode="External" /><Relationship Id="rId24" Type="http://schemas.openxmlformats.org/officeDocument/2006/relationships/hyperlink" Target="https://podminky.urs.cz/item/CS_URS_2022_02/060001000" TargetMode="External" /><Relationship Id="rId25" Type="http://schemas.openxmlformats.org/officeDocument/2006/relationships/hyperlink" Target="https://podminky.urs.cz/item/CS_URS_2022_02/070001000" TargetMode="External" /><Relationship Id="rId2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81411121" TargetMode="External" /><Relationship Id="rId3" Type="http://schemas.openxmlformats.org/officeDocument/2006/relationships/hyperlink" Target="https://podminky.urs.cz/item/CS_URS_2022_02/183101114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3403112" TargetMode="External" /><Relationship Id="rId6" Type="http://schemas.openxmlformats.org/officeDocument/2006/relationships/hyperlink" Target="https://podminky.urs.cz/item/CS_URS_2022_02/183403151" TargetMode="External" /><Relationship Id="rId7" Type="http://schemas.openxmlformats.org/officeDocument/2006/relationships/hyperlink" Target="https://podminky.urs.cz/item/CS_URS_2022_02/183403152" TargetMode="External" /><Relationship Id="rId8" Type="http://schemas.openxmlformats.org/officeDocument/2006/relationships/hyperlink" Target="https://podminky.urs.cz/item/CS_URS_2022_02/184102114" TargetMode="External" /><Relationship Id="rId9" Type="http://schemas.openxmlformats.org/officeDocument/2006/relationships/hyperlink" Target="https://podminky.urs.cz/item/CS_URS_2022_02/184201112" TargetMode="External" /><Relationship Id="rId10" Type="http://schemas.openxmlformats.org/officeDocument/2006/relationships/hyperlink" Target="https://podminky.urs.cz/item/CS_URS_2022_02/184215133" TargetMode="External" /><Relationship Id="rId11" Type="http://schemas.openxmlformats.org/officeDocument/2006/relationships/hyperlink" Target="https://podminky.urs.cz/item/CS_URS_2022_02/184501141" TargetMode="External" /><Relationship Id="rId12" Type="http://schemas.openxmlformats.org/officeDocument/2006/relationships/hyperlink" Target="https://podminky.urs.cz/item/CS_URS_2022_02/184813121" TargetMode="External" /><Relationship Id="rId13" Type="http://schemas.openxmlformats.org/officeDocument/2006/relationships/hyperlink" Target="https://podminky.urs.cz/item/CS_URS_2022_02/184816111" TargetMode="External" /><Relationship Id="rId14" Type="http://schemas.openxmlformats.org/officeDocument/2006/relationships/hyperlink" Target="https://podminky.urs.cz/item/CS_URS_2022_02/184911421" TargetMode="External" /><Relationship Id="rId15" Type="http://schemas.openxmlformats.org/officeDocument/2006/relationships/hyperlink" Target="https://podminky.urs.cz/item/CS_URS_2022_02/185804312" TargetMode="External" /><Relationship Id="rId16" Type="http://schemas.openxmlformats.org/officeDocument/2006/relationships/hyperlink" Target="https://podminky.urs.cz/item/CS_URS_2022_02/185851121" TargetMode="External" /><Relationship Id="rId17" Type="http://schemas.openxmlformats.org/officeDocument/2006/relationships/hyperlink" Target="https://podminky.urs.cz/item/CS_URS_2022_02/998231311" TargetMode="External" /><Relationship Id="rId18" Type="http://schemas.openxmlformats.org/officeDocument/2006/relationships/hyperlink" Target="https://podminky.urs.cz/item/CS_URS_2022_02/011002000" TargetMode="External" /><Relationship Id="rId19" Type="http://schemas.openxmlformats.org/officeDocument/2006/relationships/hyperlink" Target="https://podminky.urs.cz/item/CS_URS_2022_02/012203000" TargetMode="External" /><Relationship Id="rId20" Type="http://schemas.openxmlformats.org/officeDocument/2006/relationships/hyperlink" Target="https://podminky.urs.cz/item/CS_URS_2022_02/013254000" TargetMode="External" /><Relationship Id="rId21" Type="http://schemas.openxmlformats.org/officeDocument/2006/relationships/hyperlink" Target="https://podminky.urs.cz/item/CS_URS_2022_02/020001000" TargetMode="External" /><Relationship Id="rId22" Type="http://schemas.openxmlformats.org/officeDocument/2006/relationships/hyperlink" Target="https://podminky.urs.cz/item/CS_URS_2022_02/030001000" TargetMode="External" /><Relationship Id="rId23" Type="http://schemas.openxmlformats.org/officeDocument/2006/relationships/hyperlink" Target="https://podminky.urs.cz/item/CS_URS_2022_02/045002000" TargetMode="External" /><Relationship Id="rId24" Type="http://schemas.openxmlformats.org/officeDocument/2006/relationships/hyperlink" Target="https://podminky.urs.cz/item/CS_URS_2022_02/060001000" TargetMode="External" /><Relationship Id="rId25" Type="http://schemas.openxmlformats.org/officeDocument/2006/relationships/hyperlink" Target="https://podminky.urs.cz/item/CS_URS_2022_02/070001000" TargetMode="External" /><Relationship Id="rId26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81411121" TargetMode="External" /><Relationship Id="rId3" Type="http://schemas.openxmlformats.org/officeDocument/2006/relationships/hyperlink" Target="https://podminky.urs.cz/item/CS_URS_2022_02/183101114" TargetMode="External" /><Relationship Id="rId4" Type="http://schemas.openxmlformats.org/officeDocument/2006/relationships/hyperlink" Target="https://podminky.urs.cz/item/CS_URS_2022_02/183403112" TargetMode="External" /><Relationship Id="rId5" Type="http://schemas.openxmlformats.org/officeDocument/2006/relationships/hyperlink" Target="https://podminky.urs.cz/item/CS_URS_2022_02/183403151" TargetMode="External" /><Relationship Id="rId6" Type="http://schemas.openxmlformats.org/officeDocument/2006/relationships/hyperlink" Target="https://podminky.urs.cz/item/CS_URS_2022_02/183403152" TargetMode="External" /><Relationship Id="rId7" Type="http://schemas.openxmlformats.org/officeDocument/2006/relationships/hyperlink" Target="https://podminky.urs.cz/item/CS_URS_2022_02/184102114" TargetMode="External" /><Relationship Id="rId8" Type="http://schemas.openxmlformats.org/officeDocument/2006/relationships/hyperlink" Target="https://podminky.urs.cz/item/CS_URS_2022_02/184215133" TargetMode="External" /><Relationship Id="rId9" Type="http://schemas.openxmlformats.org/officeDocument/2006/relationships/hyperlink" Target="https://podminky.urs.cz/item/CS_URS_2022_02/184501141" TargetMode="External" /><Relationship Id="rId10" Type="http://schemas.openxmlformats.org/officeDocument/2006/relationships/hyperlink" Target="https://podminky.urs.cz/item/CS_URS_2022_02/184813121" TargetMode="External" /><Relationship Id="rId11" Type="http://schemas.openxmlformats.org/officeDocument/2006/relationships/hyperlink" Target="https://podminky.urs.cz/item/CS_URS_2022_02/184816111" TargetMode="External" /><Relationship Id="rId12" Type="http://schemas.openxmlformats.org/officeDocument/2006/relationships/hyperlink" Target="https://podminky.urs.cz/item/CS_URS_2022_02/184911421" TargetMode="External" /><Relationship Id="rId13" Type="http://schemas.openxmlformats.org/officeDocument/2006/relationships/hyperlink" Target="https://podminky.urs.cz/item/CS_URS_2022_02/185804312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998231311" TargetMode="External" /><Relationship Id="rId16" Type="http://schemas.openxmlformats.org/officeDocument/2006/relationships/hyperlink" Target="https://podminky.urs.cz/item/CS_URS_2022_02/011002000" TargetMode="External" /><Relationship Id="rId17" Type="http://schemas.openxmlformats.org/officeDocument/2006/relationships/hyperlink" Target="https://podminky.urs.cz/item/CS_URS_2022_02/012203000" TargetMode="External" /><Relationship Id="rId18" Type="http://schemas.openxmlformats.org/officeDocument/2006/relationships/hyperlink" Target="https://podminky.urs.cz/item/CS_URS_2022_02/013254000" TargetMode="External" /><Relationship Id="rId19" Type="http://schemas.openxmlformats.org/officeDocument/2006/relationships/hyperlink" Target="https://podminky.urs.cz/item/CS_URS_2022_02/020001000" TargetMode="External" /><Relationship Id="rId20" Type="http://schemas.openxmlformats.org/officeDocument/2006/relationships/hyperlink" Target="https://podminky.urs.cz/item/CS_URS_2022_02/030001000" TargetMode="External" /><Relationship Id="rId21" Type="http://schemas.openxmlformats.org/officeDocument/2006/relationships/hyperlink" Target="https://podminky.urs.cz/item/CS_URS_2022_02/045002000" TargetMode="External" /><Relationship Id="rId22" Type="http://schemas.openxmlformats.org/officeDocument/2006/relationships/hyperlink" Target="https://podminky.urs.cz/item/CS_URS_2022_02/060001000" TargetMode="External" /><Relationship Id="rId23" Type="http://schemas.openxmlformats.org/officeDocument/2006/relationships/hyperlink" Target="https://podminky.urs.cz/item/CS_URS_2022_02/070001000" TargetMode="External" /><Relationship Id="rId24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32151251" TargetMode="External" /><Relationship Id="rId3" Type="http://schemas.openxmlformats.org/officeDocument/2006/relationships/hyperlink" Target="https://podminky.urs.cz/item/CS_URS_2022_02/181411121" TargetMode="External" /><Relationship Id="rId4" Type="http://schemas.openxmlformats.org/officeDocument/2006/relationships/hyperlink" Target="https://podminky.urs.cz/item/CS_URS_2022_02/183101113" TargetMode="External" /><Relationship Id="rId5" Type="http://schemas.openxmlformats.org/officeDocument/2006/relationships/hyperlink" Target="https://podminky.urs.cz/item/CS_URS_2022_02/183101114" TargetMode="External" /><Relationship Id="rId6" Type="http://schemas.openxmlformats.org/officeDocument/2006/relationships/hyperlink" Target="https://podminky.urs.cz/item/CS_URS_2022_02/183111113" TargetMode="External" /><Relationship Id="rId7" Type="http://schemas.openxmlformats.org/officeDocument/2006/relationships/hyperlink" Target="https://podminky.urs.cz/item/CS_URS_2022_02/183403112" TargetMode="External" /><Relationship Id="rId8" Type="http://schemas.openxmlformats.org/officeDocument/2006/relationships/hyperlink" Target="https://podminky.urs.cz/item/CS_URS_2022_02/183403151" TargetMode="External" /><Relationship Id="rId9" Type="http://schemas.openxmlformats.org/officeDocument/2006/relationships/hyperlink" Target="https://podminky.urs.cz/item/CS_URS_2022_02/183403152" TargetMode="External" /><Relationship Id="rId10" Type="http://schemas.openxmlformats.org/officeDocument/2006/relationships/hyperlink" Target="https://podminky.urs.cz/item/CS_URS_2022_02/184102111" TargetMode="External" /><Relationship Id="rId11" Type="http://schemas.openxmlformats.org/officeDocument/2006/relationships/hyperlink" Target="https://podminky.urs.cz/item/CS_URS_2022_02/184102112" TargetMode="External" /><Relationship Id="rId12" Type="http://schemas.openxmlformats.org/officeDocument/2006/relationships/hyperlink" Target="https://podminky.urs.cz/item/CS_URS_2022_02/184102114" TargetMode="External" /><Relationship Id="rId13" Type="http://schemas.openxmlformats.org/officeDocument/2006/relationships/hyperlink" Target="https://podminky.urs.cz/item/CS_URS_2022_02/184215123" TargetMode="External" /><Relationship Id="rId14" Type="http://schemas.openxmlformats.org/officeDocument/2006/relationships/hyperlink" Target="https://podminky.urs.cz/item/CS_URS_2022_02/184501141" TargetMode="External" /><Relationship Id="rId15" Type="http://schemas.openxmlformats.org/officeDocument/2006/relationships/hyperlink" Target="https://podminky.urs.cz/item/CS_URS_2022_02/184813121" TargetMode="External" /><Relationship Id="rId16" Type="http://schemas.openxmlformats.org/officeDocument/2006/relationships/hyperlink" Target="https://podminky.urs.cz/item/CS_URS_2022_02/184911421" TargetMode="External" /><Relationship Id="rId17" Type="http://schemas.openxmlformats.org/officeDocument/2006/relationships/hyperlink" Target="https://podminky.urs.cz/item/CS_URS_2022_02/184816111" TargetMode="External" /><Relationship Id="rId18" Type="http://schemas.openxmlformats.org/officeDocument/2006/relationships/hyperlink" Target="https://podminky.urs.cz/item/CS_URS_2022_02/185804312" TargetMode="External" /><Relationship Id="rId19" Type="http://schemas.openxmlformats.org/officeDocument/2006/relationships/hyperlink" Target="https://podminky.urs.cz/item/CS_URS_2022_02/185851121" TargetMode="External" /><Relationship Id="rId20" Type="http://schemas.openxmlformats.org/officeDocument/2006/relationships/hyperlink" Target="https://podminky.urs.cz/item/CS_URS_2022_02/348101320" TargetMode="External" /><Relationship Id="rId21" Type="http://schemas.openxmlformats.org/officeDocument/2006/relationships/hyperlink" Target="https://podminky.urs.cz/item/CS_URS_2022_02/348951256" TargetMode="External" /><Relationship Id="rId22" Type="http://schemas.openxmlformats.org/officeDocument/2006/relationships/hyperlink" Target="https://podminky.urs.cz/item/CS_URS_2022_02/998231311" TargetMode="External" /><Relationship Id="rId23" Type="http://schemas.openxmlformats.org/officeDocument/2006/relationships/hyperlink" Target="https://podminky.urs.cz/item/CS_URS_2022_02/011002000" TargetMode="External" /><Relationship Id="rId24" Type="http://schemas.openxmlformats.org/officeDocument/2006/relationships/hyperlink" Target="https://podminky.urs.cz/item/CS_URS_2022_02/012203000" TargetMode="External" /><Relationship Id="rId25" Type="http://schemas.openxmlformats.org/officeDocument/2006/relationships/hyperlink" Target="https://podminky.urs.cz/item/CS_URS_2022_02/013254000" TargetMode="External" /><Relationship Id="rId26" Type="http://schemas.openxmlformats.org/officeDocument/2006/relationships/hyperlink" Target="https://podminky.urs.cz/item/CS_URS_2022_02/020001000" TargetMode="External" /><Relationship Id="rId27" Type="http://schemas.openxmlformats.org/officeDocument/2006/relationships/hyperlink" Target="https://podminky.urs.cz/item/CS_URS_2022_02/030001000" TargetMode="External" /><Relationship Id="rId28" Type="http://schemas.openxmlformats.org/officeDocument/2006/relationships/hyperlink" Target="https://podminky.urs.cz/item/CS_URS_2022_02/045002000" TargetMode="External" /><Relationship Id="rId29" Type="http://schemas.openxmlformats.org/officeDocument/2006/relationships/hyperlink" Target="https://podminky.urs.cz/item/CS_URS_2022_02/060001000" TargetMode="External" /><Relationship Id="rId30" Type="http://schemas.openxmlformats.org/officeDocument/2006/relationships/hyperlink" Target="https://podminky.urs.cz/item/CS_URS_2022_02/070001000" TargetMode="External" /><Relationship Id="rId3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32151251" TargetMode="External" /><Relationship Id="rId3" Type="http://schemas.openxmlformats.org/officeDocument/2006/relationships/hyperlink" Target="https://podminky.urs.cz/item/CS_URS_2022_02/181451121" TargetMode="External" /><Relationship Id="rId4" Type="http://schemas.openxmlformats.org/officeDocument/2006/relationships/hyperlink" Target="https://podminky.urs.cz/item/CS_URS_2022_02/183101114" TargetMode="External" /><Relationship Id="rId5" Type="http://schemas.openxmlformats.org/officeDocument/2006/relationships/hyperlink" Target="https://podminky.urs.cz/item/CS_URS_2022_02/183111113" TargetMode="External" /><Relationship Id="rId6" Type="http://schemas.openxmlformats.org/officeDocument/2006/relationships/hyperlink" Target="https://podminky.urs.cz/item/CS_URS_2022_02/183403112" TargetMode="External" /><Relationship Id="rId7" Type="http://schemas.openxmlformats.org/officeDocument/2006/relationships/hyperlink" Target="https://podminky.urs.cz/item/CS_URS_2022_02/183403151" TargetMode="External" /><Relationship Id="rId8" Type="http://schemas.openxmlformats.org/officeDocument/2006/relationships/hyperlink" Target="https://podminky.urs.cz/item/CS_URS_2022_02/183403152" TargetMode="External" /><Relationship Id="rId9" Type="http://schemas.openxmlformats.org/officeDocument/2006/relationships/hyperlink" Target="https://podminky.urs.cz/item/CS_URS_2022_02/184102111" TargetMode="External" /><Relationship Id="rId10" Type="http://schemas.openxmlformats.org/officeDocument/2006/relationships/hyperlink" Target="https://podminky.urs.cz/item/CS_URS_2022_02/184102112" TargetMode="External" /><Relationship Id="rId11" Type="http://schemas.openxmlformats.org/officeDocument/2006/relationships/hyperlink" Target="https://podminky.urs.cz/item/CS_URS_2022_02/184102114" TargetMode="External" /><Relationship Id="rId12" Type="http://schemas.openxmlformats.org/officeDocument/2006/relationships/hyperlink" Target="https://podminky.urs.cz/item/CS_URS_2022_02/184215123" TargetMode="External" /><Relationship Id="rId13" Type="http://schemas.openxmlformats.org/officeDocument/2006/relationships/hyperlink" Target="https://podminky.urs.cz/item/CS_URS_2022_02/184501141" TargetMode="External" /><Relationship Id="rId14" Type="http://schemas.openxmlformats.org/officeDocument/2006/relationships/hyperlink" Target="https://podminky.urs.cz/item/CS_URS_2022_02/184813121" TargetMode="External" /><Relationship Id="rId15" Type="http://schemas.openxmlformats.org/officeDocument/2006/relationships/hyperlink" Target="https://podminky.urs.cz/item/CS_URS_2022_02/184911421" TargetMode="External" /><Relationship Id="rId16" Type="http://schemas.openxmlformats.org/officeDocument/2006/relationships/hyperlink" Target="https://podminky.urs.cz/item/CS_URS_2022_02/184816111" TargetMode="External" /><Relationship Id="rId17" Type="http://schemas.openxmlformats.org/officeDocument/2006/relationships/hyperlink" Target="https://podminky.urs.cz/item/CS_URS_2022_02/185804312" TargetMode="External" /><Relationship Id="rId18" Type="http://schemas.openxmlformats.org/officeDocument/2006/relationships/hyperlink" Target="https://podminky.urs.cz/item/CS_URS_2022_02/185851121" TargetMode="External" /><Relationship Id="rId19" Type="http://schemas.openxmlformats.org/officeDocument/2006/relationships/hyperlink" Target="https://podminky.urs.cz/item/CS_URS_2022_02/348101320" TargetMode="External" /><Relationship Id="rId20" Type="http://schemas.openxmlformats.org/officeDocument/2006/relationships/hyperlink" Target="https://podminky.urs.cz/item/CS_URS_2022_02/348951256" TargetMode="External" /><Relationship Id="rId21" Type="http://schemas.openxmlformats.org/officeDocument/2006/relationships/hyperlink" Target="https://podminky.urs.cz/item/CS_URS_2022_02/998231311" TargetMode="External" /><Relationship Id="rId22" Type="http://schemas.openxmlformats.org/officeDocument/2006/relationships/hyperlink" Target="https://podminky.urs.cz/item/CS_URS_2022_02/011002000" TargetMode="External" /><Relationship Id="rId23" Type="http://schemas.openxmlformats.org/officeDocument/2006/relationships/hyperlink" Target="https://podminky.urs.cz/item/CS_URS_2022_02/012203000" TargetMode="External" /><Relationship Id="rId24" Type="http://schemas.openxmlformats.org/officeDocument/2006/relationships/hyperlink" Target="https://podminky.urs.cz/item/CS_URS_2022_02/013254000" TargetMode="External" /><Relationship Id="rId25" Type="http://schemas.openxmlformats.org/officeDocument/2006/relationships/hyperlink" Target="https://podminky.urs.cz/item/CS_URS_2022_02/020001000" TargetMode="External" /><Relationship Id="rId26" Type="http://schemas.openxmlformats.org/officeDocument/2006/relationships/hyperlink" Target="https://podminky.urs.cz/item/CS_URS_2022_02/030001000" TargetMode="External" /><Relationship Id="rId27" Type="http://schemas.openxmlformats.org/officeDocument/2006/relationships/hyperlink" Target="https://podminky.urs.cz/item/CS_URS_2022_02/045002000" TargetMode="External" /><Relationship Id="rId28" Type="http://schemas.openxmlformats.org/officeDocument/2006/relationships/hyperlink" Target="https://podminky.urs.cz/item/CS_URS_2022_02/060001000" TargetMode="External" /><Relationship Id="rId29" Type="http://schemas.openxmlformats.org/officeDocument/2006/relationships/hyperlink" Target="https://podminky.urs.cz/item/CS_URS_2022_02/070001000" TargetMode="External" /><Relationship Id="rId30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151103" TargetMode="External" /><Relationship Id="rId2" Type="http://schemas.openxmlformats.org/officeDocument/2006/relationships/hyperlink" Target="https://podminky.urs.cz/item/CS_URS_2022_02/162351104" TargetMode="External" /><Relationship Id="rId3" Type="http://schemas.openxmlformats.org/officeDocument/2006/relationships/hyperlink" Target="https://podminky.urs.cz/item/CS_URS_2022_02/167151111" TargetMode="External" /><Relationship Id="rId4" Type="http://schemas.openxmlformats.org/officeDocument/2006/relationships/hyperlink" Target="https://podminky.urs.cz/item/CS_URS_2022_02/171152101" TargetMode="External" /><Relationship Id="rId5" Type="http://schemas.openxmlformats.org/officeDocument/2006/relationships/hyperlink" Target="https://podminky.urs.cz/item/CS_URS_2022_02/171251201" TargetMode="External" /><Relationship Id="rId6" Type="http://schemas.openxmlformats.org/officeDocument/2006/relationships/hyperlink" Target="https://podminky.urs.cz/item/CS_URS_2022_02/181451121" TargetMode="External" /><Relationship Id="rId7" Type="http://schemas.openxmlformats.org/officeDocument/2006/relationships/hyperlink" Target="https://podminky.urs.cz/item/CS_URS_2022_02/938908411" TargetMode="External" /><Relationship Id="rId8" Type="http://schemas.openxmlformats.org/officeDocument/2006/relationships/hyperlink" Target="https://podminky.urs.cz/item/CS_URS_2022_02/998312011" TargetMode="External" /><Relationship Id="rId9" Type="http://schemas.openxmlformats.org/officeDocument/2006/relationships/hyperlink" Target="https://podminky.urs.cz/item/CS_URS_2022_02/011002000" TargetMode="External" /><Relationship Id="rId10" Type="http://schemas.openxmlformats.org/officeDocument/2006/relationships/hyperlink" Target="https://podminky.urs.cz/item/CS_URS_2022_02/011103000" TargetMode="External" /><Relationship Id="rId11" Type="http://schemas.openxmlformats.org/officeDocument/2006/relationships/hyperlink" Target="https://podminky.urs.cz/item/CS_URS_2022_02/011203000" TargetMode="External" /><Relationship Id="rId12" Type="http://schemas.openxmlformats.org/officeDocument/2006/relationships/hyperlink" Target="https://podminky.urs.cz/item/CS_URS_2022_02/011303000" TargetMode="External" /><Relationship Id="rId13" Type="http://schemas.openxmlformats.org/officeDocument/2006/relationships/hyperlink" Target="https://podminky.urs.cz/item/CS_URS_2022_02/012203000" TargetMode="External" /><Relationship Id="rId14" Type="http://schemas.openxmlformats.org/officeDocument/2006/relationships/hyperlink" Target="https://podminky.urs.cz/item/CS_URS_2022_02/013254000" TargetMode="External" /><Relationship Id="rId15" Type="http://schemas.openxmlformats.org/officeDocument/2006/relationships/hyperlink" Target="https://podminky.urs.cz/item/CS_URS_2022_02/020001000" TargetMode="External" /><Relationship Id="rId16" Type="http://schemas.openxmlformats.org/officeDocument/2006/relationships/hyperlink" Target="https://podminky.urs.cz/item/CS_URS_2022_02/030001000" TargetMode="External" /><Relationship Id="rId17" Type="http://schemas.openxmlformats.org/officeDocument/2006/relationships/hyperlink" Target="https://podminky.urs.cz/item/CS_URS_2022_02/041002000" TargetMode="External" /><Relationship Id="rId18" Type="http://schemas.openxmlformats.org/officeDocument/2006/relationships/hyperlink" Target="https://podminky.urs.cz/item/CS_URS_2022_02/043002000" TargetMode="External" /><Relationship Id="rId19" Type="http://schemas.openxmlformats.org/officeDocument/2006/relationships/hyperlink" Target="https://podminky.urs.cz/item/CS_URS_2022_02/045002000" TargetMode="External" /><Relationship Id="rId20" Type="http://schemas.openxmlformats.org/officeDocument/2006/relationships/hyperlink" Target="https://podminky.urs.cz/item/CS_URS_2022_02/060001000" TargetMode="External" /><Relationship Id="rId21" Type="http://schemas.openxmlformats.org/officeDocument/2006/relationships/hyperlink" Target="https://podminky.urs.cz/item/CS_URS_2022_02/070001000" TargetMode="External" /><Relationship Id="rId22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6" TargetMode="External" /><Relationship Id="rId2" Type="http://schemas.openxmlformats.org/officeDocument/2006/relationships/hyperlink" Target="https://podminky.urs.cz/item/CS_URS_2022_02/122251106" TargetMode="External" /><Relationship Id="rId3" Type="http://schemas.openxmlformats.org/officeDocument/2006/relationships/hyperlink" Target="https://podminky.urs.cz/item/CS_URS_2022_02/129001101" TargetMode="External" /><Relationship Id="rId4" Type="http://schemas.openxmlformats.org/officeDocument/2006/relationships/hyperlink" Target="https://podminky.urs.cz/item/CS_URS_2022_02/132151101" TargetMode="External" /><Relationship Id="rId5" Type="http://schemas.openxmlformats.org/officeDocument/2006/relationships/hyperlink" Target="https://podminky.urs.cz/item/CS_URS_2022_02/162351104" TargetMode="External" /><Relationship Id="rId6" Type="http://schemas.openxmlformats.org/officeDocument/2006/relationships/hyperlink" Target="https://podminky.urs.cz/item/CS_URS_2022_02/16715111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71152101" TargetMode="External" /><Relationship Id="rId9" Type="http://schemas.openxmlformats.org/officeDocument/2006/relationships/hyperlink" Target="https://podminky.urs.cz/item/CS_URS_2022_02/162751117" TargetMode="External" /><Relationship Id="rId10" Type="http://schemas.openxmlformats.org/officeDocument/2006/relationships/hyperlink" Target="https://podminky.urs.cz/item/CS_URS_2022_02/162751119" TargetMode="External" /><Relationship Id="rId11" Type="http://schemas.openxmlformats.org/officeDocument/2006/relationships/hyperlink" Target="https://podminky.urs.cz/item/CS_URS_2022_02/181351113" TargetMode="External" /><Relationship Id="rId12" Type="http://schemas.openxmlformats.org/officeDocument/2006/relationships/hyperlink" Target="https://podminky.urs.cz/item/CS_URS_2022_02/181451121" TargetMode="External" /><Relationship Id="rId13" Type="http://schemas.openxmlformats.org/officeDocument/2006/relationships/hyperlink" Target="https://podminky.urs.cz/item/CS_URS_2022_02/270210111" TargetMode="External" /><Relationship Id="rId14" Type="http://schemas.openxmlformats.org/officeDocument/2006/relationships/hyperlink" Target="https://podminky.urs.cz/item/CS_URS_2022_02/451317777" TargetMode="External" /><Relationship Id="rId15" Type="http://schemas.openxmlformats.org/officeDocument/2006/relationships/hyperlink" Target="https://podminky.urs.cz/item/CS_URS_2022_02/465511512" TargetMode="External" /><Relationship Id="rId16" Type="http://schemas.openxmlformats.org/officeDocument/2006/relationships/hyperlink" Target="https://podminky.urs.cz/item/CS_URS_2022_02/564752111" TargetMode="External" /><Relationship Id="rId17" Type="http://schemas.openxmlformats.org/officeDocument/2006/relationships/hyperlink" Target="https://podminky.urs.cz/item/CS_URS_2022_02/564851111" TargetMode="External" /><Relationship Id="rId18" Type="http://schemas.openxmlformats.org/officeDocument/2006/relationships/hyperlink" Target="https://podminky.urs.cz/item/CS_URS_2022_02/565145121" TargetMode="External" /><Relationship Id="rId19" Type="http://schemas.openxmlformats.org/officeDocument/2006/relationships/hyperlink" Target="https://podminky.urs.cz/item/CS_URS_2022_02/569841111" TargetMode="External" /><Relationship Id="rId20" Type="http://schemas.openxmlformats.org/officeDocument/2006/relationships/hyperlink" Target="https://podminky.urs.cz/item/CS_URS_2022_02/573111112" TargetMode="External" /><Relationship Id="rId21" Type="http://schemas.openxmlformats.org/officeDocument/2006/relationships/hyperlink" Target="https://podminky.urs.cz/item/CS_URS_2022_02/573211109" TargetMode="External" /><Relationship Id="rId22" Type="http://schemas.openxmlformats.org/officeDocument/2006/relationships/hyperlink" Target="https://podminky.urs.cz/item/CS_URS_2022_02/577134121" TargetMode="External" /><Relationship Id="rId23" Type="http://schemas.openxmlformats.org/officeDocument/2006/relationships/hyperlink" Target="https://podminky.urs.cz/item/CS_URS_2022_02/919112222" TargetMode="External" /><Relationship Id="rId24" Type="http://schemas.openxmlformats.org/officeDocument/2006/relationships/hyperlink" Target="https://podminky.urs.cz/item/CS_URS_2022_02/919122121" TargetMode="External" /><Relationship Id="rId25" Type="http://schemas.openxmlformats.org/officeDocument/2006/relationships/hyperlink" Target="https://podminky.urs.cz/item/CS_URS_2022_02/912211111" TargetMode="External" /><Relationship Id="rId26" Type="http://schemas.openxmlformats.org/officeDocument/2006/relationships/hyperlink" Target="https://podminky.urs.cz/item/CS_URS_2022_02/561041111" TargetMode="External" /><Relationship Id="rId27" Type="http://schemas.openxmlformats.org/officeDocument/2006/relationships/hyperlink" Target="https://podminky.urs.cz/item/CS_URS_2022_02/916111123" TargetMode="External" /><Relationship Id="rId28" Type="http://schemas.openxmlformats.org/officeDocument/2006/relationships/hyperlink" Target="https://podminky.urs.cz/item/CS_URS_2022_02/916131213" TargetMode="External" /><Relationship Id="rId29" Type="http://schemas.openxmlformats.org/officeDocument/2006/relationships/hyperlink" Target="https://podminky.urs.cz/item/CS_URS_2022_02/938908411" TargetMode="External" /><Relationship Id="rId30" Type="http://schemas.openxmlformats.org/officeDocument/2006/relationships/hyperlink" Target="https://podminky.urs.cz/item/CS_URS_2022_02/997221873" TargetMode="External" /><Relationship Id="rId31" Type="http://schemas.openxmlformats.org/officeDocument/2006/relationships/hyperlink" Target="https://podminky.urs.cz/item/CS_URS_2022_02/998225111" TargetMode="External" /><Relationship Id="rId32" Type="http://schemas.openxmlformats.org/officeDocument/2006/relationships/hyperlink" Target="https://podminky.urs.cz/item/CS_URS_2022_02/011002000" TargetMode="External" /><Relationship Id="rId33" Type="http://schemas.openxmlformats.org/officeDocument/2006/relationships/hyperlink" Target="https://podminky.urs.cz/item/CS_URS_2022_02/011103000" TargetMode="External" /><Relationship Id="rId34" Type="http://schemas.openxmlformats.org/officeDocument/2006/relationships/hyperlink" Target="https://podminky.urs.cz/item/CS_URS_2022_02/011203000" TargetMode="External" /><Relationship Id="rId35" Type="http://schemas.openxmlformats.org/officeDocument/2006/relationships/hyperlink" Target="https://podminky.urs.cz/item/CS_URS_2022_02/011303000" TargetMode="External" /><Relationship Id="rId36" Type="http://schemas.openxmlformats.org/officeDocument/2006/relationships/hyperlink" Target="https://podminky.urs.cz/item/CS_URS_2022_02/012203000" TargetMode="External" /><Relationship Id="rId37" Type="http://schemas.openxmlformats.org/officeDocument/2006/relationships/hyperlink" Target="https://podminky.urs.cz/item/CS_URS_2022_02/013254000" TargetMode="External" /><Relationship Id="rId38" Type="http://schemas.openxmlformats.org/officeDocument/2006/relationships/hyperlink" Target="https://podminky.urs.cz/item/CS_URS_2022_02/020001000" TargetMode="External" /><Relationship Id="rId39" Type="http://schemas.openxmlformats.org/officeDocument/2006/relationships/hyperlink" Target="https://podminky.urs.cz/item/CS_URS_2022_02/030001000" TargetMode="External" /><Relationship Id="rId40" Type="http://schemas.openxmlformats.org/officeDocument/2006/relationships/hyperlink" Target="https://podminky.urs.cz/item/CS_URS_2022_02/041002000" TargetMode="External" /><Relationship Id="rId41" Type="http://schemas.openxmlformats.org/officeDocument/2006/relationships/hyperlink" Target="https://podminky.urs.cz/item/CS_URS_2022_02/043002000" TargetMode="External" /><Relationship Id="rId42" Type="http://schemas.openxmlformats.org/officeDocument/2006/relationships/hyperlink" Target="https://podminky.urs.cz/item/CS_URS_2022_02/045002000" TargetMode="External" /><Relationship Id="rId43" Type="http://schemas.openxmlformats.org/officeDocument/2006/relationships/hyperlink" Target="https://podminky.urs.cz/item/CS_URS_2022_02/060001000" TargetMode="External" /><Relationship Id="rId44" Type="http://schemas.openxmlformats.org/officeDocument/2006/relationships/hyperlink" Target="https://podminky.urs.cz/item/CS_URS_2022_02/070001000" TargetMode="External" /><Relationship Id="rId4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241" TargetMode="External" /><Relationship Id="rId2" Type="http://schemas.openxmlformats.org/officeDocument/2006/relationships/hyperlink" Target="https://podminky.urs.cz/item/CS_URS_2022_02/113107311" TargetMode="External" /><Relationship Id="rId3" Type="http://schemas.openxmlformats.org/officeDocument/2006/relationships/hyperlink" Target="https://podminky.urs.cz/item/CS_URS_2022_02/122151103" TargetMode="External" /><Relationship Id="rId4" Type="http://schemas.openxmlformats.org/officeDocument/2006/relationships/hyperlink" Target="https://podminky.urs.cz/item/CS_URS_2022_02/129001101" TargetMode="External" /><Relationship Id="rId5" Type="http://schemas.openxmlformats.org/officeDocument/2006/relationships/hyperlink" Target="https://podminky.urs.cz/item/CS_URS_2022_02/162351104" TargetMode="External" /><Relationship Id="rId6" Type="http://schemas.openxmlformats.org/officeDocument/2006/relationships/hyperlink" Target="https://podminky.urs.cz/item/CS_URS_2022_02/16715111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71152101" TargetMode="External" /><Relationship Id="rId9" Type="http://schemas.openxmlformats.org/officeDocument/2006/relationships/hyperlink" Target="https://podminky.urs.cz/item/CS_URS_2022_02/181102302" TargetMode="External" /><Relationship Id="rId10" Type="http://schemas.openxmlformats.org/officeDocument/2006/relationships/hyperlink" Target="https://podminky.urs.cz/item/CS_URS_2022_02/564752111" TargetMode="External" /><Relationship Id="rId11" Type="http://schemas.openxmlformats.org/officeDocument/2006/relationships/hyperlink" Target="https://podminky.urs.cz/item/CS_URS_2022_02/564851111" TargetMode="External" /><Relationship Id="rId12" Type="http://schemas.openxmlformats.org/officeDocument/2006/relationships/hyperlink" Target="https://podminky.urs.cz/item/CS_URS_2022_02/565145121" TargetMode="External" /><Relationship Id="rId13" Type="http://schemas.openxmlformats.org/officeDocument/2006/relationships/hyperlink" Target="https://podminky.urs.cz/item/CS_URS_2022_02/569841111" TargetMode="External" /><Relationship Id="rId14" Type="http://schemas.openxmlformats.org/officeDocument/2006/relationships/hyperlink" Target="https://podminky.urs.cz/item/CS_URS_2022_02/573111112" TargetMode="External" /><Relationship Id="rId15" Type="http://schemas.openxmlformats.org/officeDocument/2006/relationships/hyperlink" Target="https://podminky.urs.cz/item/CS_URS_2022_02/573211109" TargetMode="External" /><Relationship Id="rId16" Type="http://schemas.openxmlformats.org/officeDocument/2006/relationships/hyperlink" Target="https://podminky.urs.cz/item/CS_URS_2022_02/577134121" TargetMode="External" /><Relationship Id="rId17" Type="http://schemas.openxmlformats.org/officeDocument/2006/relationships/hyperlink" Target="https://podminky.urs.cz/item/CS_URS_2022_02/919112222" TargetMode="External" /><Relationship Id="rId18" Type="http://schemas.openxmlformats.org/officeDocument/2006/relationships/hyperlink" Target="https://podminky.urs.cz/item/CS_URS_2022_02/919122121" TargetMode="External" /><Relationship Id="rId19" Type="http://schemas.openxmlformats.org/officeDocument/2006/relationships/hyperlink" Target="https://podminky.urs.cz/item/CS_URS_2022_02/938908411" TargetMode="External" /><Relationship Id="rId20" Type="http://schemas.openxmlformats.org/officeDocument/2006/relationships/hyperlink" Target="https://podminky.urs.cz/item/CS_URS_2022_02/997221551" TargetMode="External" /><Relationship Id="rId21" Type="http://schemas.openxmlformats.org/officeDocument/2006/relationships/hyperlink" Target="https://podminky.urs.cz/item/CS_URS_2022_02/997221559" TargetMode="External" /><Relationship Id="rId22" Type="http://schemas.openxmlformats.org/officeDocument/2006/relationships/hyperlink" Target="https://podminky.urs.cz/item/CS_URS_2022_02/997221645" TargetMode="External" /><Relationship Id="rId23" Type="http://schemas.openxmlformats.org/officeDocument/2006/relationships/hyperlink" Target="https://podminky.urs.cz/item/CS_URS_2022_02/997221655" TargetMode="External" /><Relationship Id="rId24" Type="http://schemas.openxmlformats.org/officeDocument/2006/relationships/hyperlink" Target="https://podminky.urs.cz/item/CS_URS_2022_02/998225111" TargetMode="External" /><Relationship Id="rId25" Type="http://schemas.openxmlformats.org/officeDocument/2006/relationships/hyperlink" Target="https://podminky.urs.cz/item/CS_URS_2022_02/011002000" TargetMode="External" /><Relationship Id="rId26" Type="http://schemas.openxmlformats.org/officeDocument/2006/relationships/hyperlink" Target="https://podminky.urs.cz/item/CS_URS_2022_02/011103000" TargetMode="External" /><Relationship Id="rId27" Type="http://schemas.openxmlformats.org/officeDocument/2006/relationships/hyperlink" Target="https://podminky.urs.cz/item/CS_URS_2022_02/011203000" TargetMode="External" /><Relationship Id="rId28" Type="http://schemas.openxmlformats.org/officeDocument/2006/relationships/hyperlink" Target="https://podminky.urs.cz/item/CS_URS_2022_02/011303000" TargetMode="External" /><Relationship Id="rId29" Type="http://schemas.openxmlformats.org/officeDocument/2006/relationships/hyperlink" Target="https://podminky.urs.cz/item/CS_URS_2022_02/012203000" TargetMode="External" /><Relationship Id="rId30" Type="http://schemas.openxmlformats.org/officeDocument/2006/relationships/hyperlink" Target="https://podminky.urs.cz/item/CS_URS_2022_02/013254000" TargetMode="External" /><Relationship Id="rId31" Type="http://schemas.openxmlformats.org/officeDocument/2006/relationships/hyperlink" Target="https://podminky.urs.cz/item/CS_URS_2022_02/020001000" TargetMode="External" /><Relationship Id="rId32" Type="http://schemas.openxmlformats.org/officeDocument/2006/relationships/hyperlink" Target="https://podminky.urs.cz/item/CS_URS_2022_02/030001000" TargetMode="External" /><Relationship Id="rId33" Type="http://schemas.openxmlformats.org/officeDocument/2006/relationships/hyperlink" Target="https://podminky.urs.cz/item/CS_URS_2022_02/041002000" TargetMode="External" /><Relationship Id="rId34" Type="http://schemas.openxmlformats.org/officeDocument/2006/relationships/hyperlink" Target="https://podminky.urs.cz/item/CS_URS_2022_02/043002000" TargetMode="External" /><Relationship Id="rId35" Type="http://schemas.openxmlformats.org/officeDocument/2006/relationships/hyperlink" Target="https://podminky.urs.cz/item/CS_URS_2022_02/045002000" TargetMode="External" /><Relationship Id="rId36" Type="http://schemas.openxmlformats.org/officeDocument/2006/relationships/hyperlink" Target="https://podminky.urs.cz/item/CS_URS_2022_02/060001000" TargetMode="External" /><Relationship Id="rId37" Type="http://schemas.openxmlformats.org/officeDocument/2006/relationships/hyperlink" Target="https://podminky.urs.cz/item/CS_URS_2022_02/070001000" TargetMode="External" /><Relationship Id="rId3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6" TargetMode="External" /><Relationship Id="rId2" Type="http://schemas.openxmlformats.org/officeDocument/2006/relationships/hyperlink" Target="https://podminky.urs.cz/item/CS_URS_2022_02/122151101" TargetMode="External" /><Relationship Id="rId3" Type="http://schemas.openxmlformats.org/officeDocument/2006/relationships/hyperlink" Target="https://podminky.urs.cz/item/CS_URS_2022_02/132151101" TargetMode="External" /><Relationship Id="rId4" Type="http://schemas.openxmlformats.org/officeDocument/2006/relationships/hyperlink" Target="https://podminky.urs.cz/item/CS_URS_2022_02/162351104" TargetMode="External" /><Relationship Id="rId5" Type="http://schemas.openxmlformats.org/officeDocument/2006/relationships/hyperlink" Target="https://podminky.urs.cz/item/CS_URS_2022_02/167151111" TargetMode="External" /><Relationship Id="rId6" Type="http://schemas.openxmlformats.org/officeDocument/2006/relationships/hyperlink" Target="https://podminky.urs.cz/item/CS_URS_2022_02/17115210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82351123" TargetMode="External" /><Relationship Id="rId9" Type="http://schemas.openxmlformats.org/officeDocument/2006/relationships/hyperlink" Target="https://podminky.urs.cz/item/CS_URS_2022_02/181451121" TargetMode="External" /><Relationship Id="rId10" Type="http://schemas.openxmlformats.org/officeDocument/2006/relationships/hyperlink" Target="https://podminky.urs.cz/item/CS_URS_2022_02/270210111" TargetMode="External" /><Relationship Id="rId11" Type="http://schemas.openxmlformats.org/officeDocument/2006/relationships/hyperlink" Target="https://podminky.urs.cz/item/CS_URS_2022_02/564752111" TargetMode="External" /><Relationship Id="rId12" Type="http://schemas.openxmlformats.org/officeDocument/2006/relationships/hyperlink" Target="https://podminky.urs.cz/item/CS_URS_2022_02/564851111" TargetMode="External" /><Relationship Id="rId13" Type="http://schemas.openxmlformats.org/officeDocument/2006/relationships/hyperlink" Target="https://podminky.urs.cz/item/CS_URS_2022_02/565145121" TargetMode="External" /><Relationship Id="rId14" Type="http://schemas.openxmlformats.org/officeDocument/2006/relationships/hyperlink" Target="https://podminky.urs.cz/item/CS_URS_2022_02/569841111" TargetMode="External" /><Relationship Id="rId15" Type="http://schemas.openxmlformats.org/officeDocument/2006/relationships/hyperlink" Target="https://podminky.urs.cz/item/CS_URS_2022_02/573111112" TargetMode="External" /><Relationship Id="rId16" Type="http://schemas.openxmlformats.org/officeDocument/2006/relationships/hyperlink" Target="https://podminky.urs.cz/item/CS_URS_2022_02/573211109" TargetMode="External" /><Relationship Id="rId17" Type="http://schemas.openxmlformats.org/officeDocument/2006/relationships/hyperlink" Target="https://podminky.urs.cz/item/CS_URS_2022_02/577134121" TargetMode="External" /><Relationship Id="rId18" Type="http://schemas.openxmlformats.org/officeDocument/2006/relationships/hyperlink" Target="https://podminky.urs.cz/item/CS_URS_2022_02/561041111" TargetMode="External" /><Relationship Id="rId19" Type="http://schemas.openxmlformats.org/officeDocument/2006/relationships/hyperlink" Target="https://podminky.urs.cz/item/CS_URS_2022_02/916131213" TargetMode="External" /><Relationship Id="rId20" Type="http://schemas.openxmlformats.org/officeDocument/2006/relationships/hyperlink" Target="https://podminky.urs.cz/item/CS_URS_2022_02/938908411" TargetMode="External" /><Relationship Id="rId21" Type="http://schemas.openxmlformats.org/officeDocument/2006/relationships/hyperlink" Target="https://podminky.urs.cz/item/CS_URS_2022_02/998225111" TargetMode="External" /><Relationship Id="rId22" Type="http://schemas.openxmlformats.org/officeDocument/2006/relationships/hyperlink" Target="https://podminky.urs.cz/item/CS_URS_2022_02/011002000" TargetMode="External" /><Relationship Id="rId23" Type="http://schemas.openxmlformats.org/officeDocument/2006/relationships/hyperlink" Target="https://podminky.urs.cz/item/CS_URS_2022_02/011103000" TargetMode="External" /><Relationship Id="rId24" Type="http://schemas.openxmlformats.org/officeDocument/2006/relationships/hyperlink" Target="https://podminky.urs.cz/item/CS_URS_2022_02/011203000" TargetMode="External" /><Relationship Id="rId25" Type="http://schemas.openxmlformats.org/officeDocument/2006/relationships/hyperlink" Target="https://podminky.urs.cz/item/CS_URS_2022_02/011303000" TargetMode="External" /><Relationship Id="rId26" Type="http://schemas.openxmlformats.org/officeDocument/2006/relationships/hyperlink" Target="https://podminky.urs.cz/item/CS_URS_2022_02/012203000" TargetMode="External" /><Relationship Id="rId27" Type="http://schemas.openxmlformats.org/officeDocument/2006/relationships/hyperlink" Target="https://podminky.urs.cz/item/CS_URS_2022_02/013254000" TargetMode="External" /><Relationship Id="rId28" Type="http://schemas.openxmlformats.org/officeDocument/2006/relationships/hyperlink" Target="https://podminky.urs.cz/item/CS_URS_2022_02/020001000" TargetMode="External" /><Relationship Id="rId29" Type="http://schemas.openxmlformats.org/officeDocument/2006/relationships/hyperlink" Target="https://podminky.urs.cz/item/CS_URS_2022_02/030001000" TargetMode="External" /><Relationship Id="rId30" Type="http://schemas.openxmlformats.org/officeDocument/2006/relationships/hyperlink" Target="https://podminky.urs.cz/item/CS_URS_2022_02/041002000" TargetMode="External" /><Relationship Id="rId31" Type="http://schemas.openxmlformats.org/officeDocument/2006/relationships/hyperlink" Target="https://podminky.urs.cz/item/CS_URS_2022_02/043002000" TargetMode="External" /><Relationship Id="rId32" Type="http://schemas.openxmlformats.org/officeDocument/2006/relationships/hyperlink" Target="https://podminky.urs.cz/item/CS_URS_2022_02/045002000" TargetMode="External" /><Relationship Id="rId33" Type="http://schemas.openxmlformats.org/officeDocument/2006/relationships/hyperlink" Target="https://podminky.urs.cz/item/CS_URS_2022_02/060001000" TargetMode="External" /><Relationship Id="rId34" Type="http://schemas.openxmlformats.org/officeDocument/2006/relationships/hyperlink" Target="https://podminky.urs.cz/item/CS_URS_2022_02/070001000" TargetMode="External" /><Relationship Id="rId3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6" TargetMode="External" /><Relationship Id="rId2" Type="http://schemas.openxmlformats.org/officeDocument/2006/relationships/hyperlink" Target="https://podminky.urs.cz/item/CS_URS_2022_02/122151101" TargetMode="External" /><Relationship Id="rId3" Type="http://schemas.openxmlformats.org/officeDocument/2006/relationships/hyperlink" Target="https://podminky.urs.cz/item/CS_URS_2022_02/129001101" TargetMode="External" /><Relationship Id="rId4" Type="http://schemas.openxmlformats.org/officeDocument/2006/relationships/hyperlink" Target="https://podminky.urs.cz/item/CS_URS_2022_02/162351104" TargetMode="External" /><Relationship Id="rId5" Type="http://schemas.openxmlformats.org/officeDocument/2006/relationships/hyperlink" Target="https://podminky.urs.cz/item/CS_URS_2022_02/167151111" TargetMode="External" /><Relationship Id="rId6" Type="http://schemas.openxmlformats.org/officeDocument/2006/relationships/hyperlink" Target="https://podminky.urs.cz/item/CS_URS_2022_02/17115210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81451121" TargetMode="External" /><Relationship Id="rId9" Type="http://schemas.openxmlformats.org/officeDocument/2006/relationships/hyperlink" Target="https://podminky.urs.cz/item/CS_URS_2022_02/182351123" TargetMode="External" /><Relationship Id="rId10" Type="http://schemas.openxmlformats.org/officeDocument/2006/relationships/hyperlink" Target="https://podminky.urs.cz/item/CS_URS_2022_02/564752111" TargetMode="External" /><Relationship Id="rId11" Type="http://schemas.openxmlformats.org/officeDocument/2006/relationships/hyperlink" Target="https://podminky.urs.cz/item/CS_URS_2022_02/564851111" TargetMode="External" /><Relationship Id="rId12" Type="http://schemas.openxmlformats.org/officeDocument/2006/relationships/hyperlink" Target="https://podminky.urs.cz/item/CS_URS_2022_02/565145121" TargetMode="External" /><Relationship Id="rId13" Type="http://schemas.openxmlformats.org/officeDocument/2006/relationships/hyperlink" Target="https://podminky.urs.cz/item/CS_URS_2022_02/569841111" TargetMode="External" /><Relationship Id="rId14" Type="http://schemas.openxmlformats.org/officeDocument/2006/relationships/hyperlink" Target="https://podminky.urs.cz/item/CS_URS_2022_02/573111112" TargetMode="External" /><Relationship Id="rId15" Type="http://schemas.openxmlformats.org/officeDocument/2006/relationships/hyperlink" Target="https://podminky.urs.cz/item/CS_URS_2022_02/573211109" TargetMode="External" /><Relationship Id="rId16" Type="http://schemas.openxmlformats.org/officeDocument/2006/relationships/hyperlink" Target="https://podminky.urs.cz/item/CS_URS_2022_02/577134121" TargetMode="External" /><Relationship Id="rId17" Type="http://schemas.openxmlformats.org/officeDocument/2006/relationships/hyperlink" Target="https://podminky.urs.cz/item/CS_URS_2022_02/919112222" TargetMode="External" /><Relationship Id="rId18" Type="http://schemas.openxmlformats.org/officeDocument/2006/relationships/hyperlink" Target="https://podminky.urs.cz/item/CS_URS_2022_02/919122121" TargetMode="External" /><Relationship Id="rId19" Type="http://schemas.openxmlformats.org/officeDocument/2006/relationships/hyperlink" Target="https://podminky.urs.cz/item/CS_URS_2022_02/561041111" TargetMode="External" /><Relationship Id="rId20" Type="http://schemas.openxmlformats.org/officeDocument/2006/relationships/hyperlink" Target="https://podminky.urs.cz/item/CS_URS_2022_02/916131213" TargetMode="External" /><Relationship Id="rId21" Type="http://schemas.openxmlformats.org/officeDocument/2006/relationships/hyperlink" Target="https://podminky.urs.cz/item/CS_URS_2022_02/938908411" TargetMode="External" /><Relationship Id="rId22" Type="http://schemas.openxmlformats.org/officeDocument/2006/relationships/hyperlink" Target="https://podminky.urs.cz/item/CS_URS_2022_02/998225111" TargetMode="External" /><Relationship Id="rId23" Type="http://schemas.openxmlformats.org/officeDocument/2006/relationships/hyperlink" Target="https://podminky.urs.cz/item/CS_URS_2022_02/011002000" TargetMode="External" /><Relationship Id="rId24" Type="http://schemas.openxmlformats.org/officeDocument/2006/relationships/hyperlink" Target="https://podminky.urs.cz/item/CS_URS_2022_02/011103000" TargetMode="External" /><Relationship Id="rId25" Type="http://schemas.openxmlformats.org/officeDocument/2006/relationships/hyperlink" Target="https://podminky.urs.cz/item/CS_URS_2022_02/011203000" TargetMode="External" /><Relationship Id="rId26" Type="http://schemas.openxmlformats.org/officeDocument/2006/relationships/hyperlink" Target="https://podminky.urs.cz/item/CS_URS_2022_02/011303000" TargetMode="External" /><Relationship Id="rId27" Type="http://schemas.openxmlformats.org/officeDocument/2006/relationships/hyperlink" Target="https://podminky.urs.cz/item/CS_URS_2022_02/012203000" TargetMode="External" /><Relationship Id="rId28" Type="http://schemas.openxmlformats.org/officeDocument/2006/relationships/hyperlink" Target="https://podminky.urs.cz/item/CS_URS_2022_02/013254000" TargetMode="External" /><Relationship Id="rId29" Type="http://schemas.openxmlformats.org/officeDocument/2006/relationships/hyperlink" Target="https://podminky.urs.cz/item/CS_URS_2022_02/020001000" TargetMode="External" /><Relationship Id="rId30" Type="http://schemas.openxmlformats.org/officeDocument/2006/relationships/hyperlink" Target="https://podminky.urs.cz/item/CS_URS_2022_02/030001000" TargetMode="External" /><Relationship Id="rId31" Type="http://schemas.openxmlformats.org/officeDocument/2006/relationships/hyperlink" Target="https://podminky.urs.cz/item/CS_URS_2022_02/041002000" TargetMode="External" /><Relationship Id="rId32" Type="http://schemas.openxmlformats.org/officeDocument/2006/relationships/hyperlink" Target="https://podminky.urs.cz/item/CS_URS_2022_02/043002000" TargetMode="External" /><Relationship Id="rId33" Type="http://schemas.openxmlformats.org/officeDocument/2006/relationships/hyperlink" Target="https://podminky.urs.cz/item/CS_URS_2022_02/045002000" TargetMode="External" /><Relationship Id="rId34" Type="http://schemas.openxmlformats.org/officeDocument/2006/relationships/hyperlink" Target="https://podminky.urs.cz/item/CS_URS_2022_02/060001000" TargetMode="External" /><Relationship Id="rId35" Type="http://schemas.openxmlformats.org/officeDocument/2006/relationships/hyperlink" Target="https://podminky.urs.cz/item/CS_URS_2022_02/070001000" TargetMode="External" /><Relationship Id="rId3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6" TargetMode="External" /><Relationship Id="rId2" Type="http://schemas.openxmlformats.org/officeDocument/2006/relationships/hyperlink" Target="https://podminky.urs.cz/item/CS_URS_2022_02/122151101" TargetMode="External" /><Relationship Id="rId3" Type="http://schemas.openxmlformats.org/officeDocument/2006/relationships/hyperlink" Target="https://podminky.urs.cz/item/CS_URS_2022_02/122251104" TargetMode="External" /><Relationship Id="rId4" Type="http://schemas.openxmlformats.org/officeDocument/2006/relationships/hyperlink" Target="https://podminky.urs.cz/item/CS_URS_2022_02/129001101" TargetMode="External" /><Relationship Id="rId5" Type="http://schemas.openxmlformats.org/officeDocument/2006/relationships/hyperlink" Target="https://podminky.urs.cz/item/CS_URS_2022_02/162351104" TargetMode="External" /><Relationship Id="rId6" Type="http://schemas.openxmlformats.org/officeDocument/2006/relationships/hyperlink" Target="https://podminky.urs.cz/item/CS_URS_2022_02/162751117" TargetMode="External" /><Relationship Id="rId7" Type="http://schemas.openxmlformats.org/officeDocument/2006/relationships/hyperlink" Target="https://podminky.urs.cz/item/CS_URS_2022_02/162751119" TargetMode="External" /><Relationship Id="rId8" Type="http://schemas.openxmlformats.org/officeDocument/2006/relationships/hyperlink" Target="https://podminky.urs.cz/item/CS_URS_2022_02/167151111" TargetMode="External" /><Relationship Id="rId9" Type="http://schemas.openxmlformats.org/officeDocument/2006/relationships/hyperlink" Target="https://podminky.urs.cz/item/CS_URS_2022_02/171152101" TargetMode="External" /><Relationship Id="rId10" Type="http://schemas.openxmlformats.org/officeDocument/2006/relationships/hyperlink" Target="https://podminky.urs.cz/item/CS_URS_2022_02/171251201" TargetMode="External" /><Relationship Id="rId11" Type="http://schemas.openxmlformats.org/officeDocument/2006/relationships/hyperlink" Target="https://podminky.urs.cz/item/CS_URS_2022_02/181451121" TargetMode="External" /><Relationship Id="rId12" Type="http://schemas.openxmlformats.org/officeDocument/2006/relationships/hyperlink" Target="https://podminky.urs.cz/item/CS_URS_2022_02/182351123" TargetMode="External" /><Relationship Id="rId13" Type="http://schemas.openxmlformats.org/officeDocument/2006/relationships/hyperlink" Target="https://podminky.urs.cz/item/CS_URS_2022_02/270210111" TargetMode="External" /><Relationship Id="rId14" Type="http://schemas.openxmlformats.org/officeDocument/2006/relationships/hyperlink" Target="https://podminky.urs.cz/item/CS_URS_2022_02/564752111" TargetMode="External" /><Relationship Id="rId15" Type="http://schemas.openxmlformats.org/officeDocument/2006/relationships/hyperlink" Target="https://podminky.urs.cz/item/CS_URS_2022_02/564851111" TargetMode="External" /><Relationship Id="rId16" Type="http://schemas.openxmlformats.org/officeDocument/2006/relationships/hyperlink" Target="https://podminky.urs.cz/item/CS_URS_2022_02/564911311" TargetMode="External" /><Relationship Id="rId17" Type="http://schemas.openxmlformats.org/officeDocument/2006/relationships/hyperlink" Target="https://podminky.urs.cz/item/CS_URS_2022_02/565145121" TargetMode="External" /><Relationship Id="rId18" Type="http://schemas.openxmlformats.org/officeDocument/2006/relationships/hyperlink" Target="https://podminky.urs.cz/item/CS_URS_2022_02/569841111" TargetMode="External" /><Relationship Id="rId19" Type="http://schemas.openxmlformats.org/officeDocument/2006/relationships/hyperlink" Target="https://podminky.urs.cz/item/CS_URS_2022_02/573111112" TargetMode="External" /><Relationship Id="rId20" Type="http://schemas.openxmlformats.org/officeDocument/2006/relationships/hyperlink" Target="https://podminky.urs.cz/item/CS_URS_2022_02/573211109" TargetMode="External" /><Relationship Id="rId21" Type="http://schemas.openxmlformats.org/officeDocument/2006/relationships/hyperlink" Target="https://podminky.urs.cz/item/CS_URS_2022_02/577134121" TargetMode="External" /><Relationship Id="rId22" Type="http://schemas.openxmlformats.org/officeDocument/2006/relationships/hyperlink" Target="https://podminky.urs.cz/item/CS_URS_2022_02/561041111" TargetMode="External" /><Relationship Id="rId23" Type="http://schemas.openxmlformats.org/officeDocument/2006/relationships/hyperlink" Target="https://podminky.urs.cz/item/CS_URS_2022_02/916131213" TargetMode="External" /><Relationship Id="rId24" Type="http://schemas.openxmlformats.org/officeDocument/2006/relationships/hyperlink" Target="https://podminky.urs.cz/item/CS_URS_2022_02/938908411" TargetMode="External" /><Relationship Id="rId25" Type="http://schemas.openxmlformats.org/officeDocument/2006/relationships/hyperlink" Target="https://podminky.urs.cz/item/CS_URS_2022_02/997221873" TargetMode="External" /><Relationship Id="rId26" Type="http://schemas.openxmlformats.org/officeDocument/2006/relationships/hyperlink" Target="https://podminky.urs.cz/item/CS_URS_2022_02/998225111" TargetMode="External" /><Relationship Id="rId27" Type="http://schemas.openxmlformats.org/officeDocument/2006/relationships/hyperlink" Target="https://podminky.urs.cz/item/CS_URS_2022_02/011002000" TargetMode="External" /><Relationship Id="rId28" Type="http://schemas.openxmlformats.org/officeDocument/2006/relationships/hyperlink" Target="https://podminky.urs.cz/item/CS_URS_2022_02/011103000" TargetMode="External" /><Relationship Id="rId29" Type="http://schemas.openxmlformats.org/officeDocument/2006/relationships/hyperlink" Target="https://podminky.urs.cz/item/CS_URS_2022_02/011203000" TargetMode="External" /><Relationship Id="rId30" Type="http://schemas.openxmlformats.org/officeDocument/2006/relationships/hyperlink" Target="https://podminky.urs.cz/item/CS_URS_2022_02/011303000" TargetMode="External" /><Relationship Id="rId31" Type="http://schemas.openxmlformats.org/officeDocument/2006/relationships/hyperlink" Target="https://podminky.urs.cz/item/CS_URS_2022_02/012203000" TargetMode="External" /><Relationship Id="rId32" Type="http://schemas.openxmlformats.org/officeDocument/2006/relationships/hyperlink" Target="https://podminky.urs.cz/item/CS_URS_2022_02/013254000" TargetMode="External" /><Relationship Id="rId33" Type="http://schemas.openxmlformats.org/officeDocument/2006/relationships/hyperlink" Target="https://podminky.urs.cz/item/CS_URS_2022_02/020001000" TargetMode="External" /><Relationship Id="rId34" Type="http://schemas.openxmlformats.org/officeDocument/2006/relationships/hyperlink" Target="https://podminky.urs.cz/item/CS_URS_2022_02/030001000" TargetMode="External" /><Relationship Id="rId35" Type="http://schemas.openxmlformats.org/officeDocument/2006/relationships/hyperlink" Target="https://podminky.urs.cz/item/CS_URS_2022_02/041002000" TargetMode="External" /><Relationship Id="rId36" Type="http://schemas.openxmlformats.org/officeDocument/2006/relationships/hyperlink" Target="https://podminky.urs.cz/item/CS_URS_2022_02/043002000" TargetMode="External" /><Relationship Id="rId37" Type="http://schemas.openxmlformats.org/officeDocument/2006/relationships/hyperlink" Target="https://podminky.urs.cz/item/CS_URS_2022_02/045002000" TargetMode="External" /><Relationship Id="rId38" Type="http://schemas.openxmlformats.org/officeDocument/2006/relationships/hyperlink" Target="https://podminky.urs.cz/item/CS_URS_2022_02/060001000" TargetMode="External" /><Relationship Id="rId39" Type="http://schemas.openxmlformats.org/officeDocument/2006/relationships/hyperlink" Target="https://podminky.urs.cz/item/CS_URS_2022_02/070001000" TargetMode="External" /><Relationship Id="rId4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151101" TargetMode="External" /><Relationship Id="rId2" Type="http://schemas.openxmlformats.org/officeDocument/2006/relationships/hyperlink" Target="https://podminky.urs.cz/item/CS_URS_2022_02/167151111" TargetMode="External" /><Relationship Id="rId3" Type="http://schemas.openxmlformats.org/officeDocument/2006/relationships/hyperlink" Target="https://podminky.urs.cz/item/CS_URS_2022_02/171251201" TargetMode="External" /><Relationship Id="rId4" Type="http://schemas.openxmlformats.org/officeDocument/2006/relationships/hyperlink" Target="https://podminky.urs.cz/item/CS_URS_2022_02/181411121" TargetMode="External" /><Relationship Id="rId5" Type="http://schemas.openxmlformats.org/officeDocument/2006/relationships/hyperlink" Target="https://podminky.urs.cz/item/CS_URS_2022_02/112251103" TargetMode="External" /><Relationship Id="rId6" Type="http://schemas.openxmlformats.org/officeDocument/2006/relationships/hyperlink" Target="https://podminky.urs.cz/item/CS_URS_2022_02/162351104" TargetMode="External" /><Relationship Id="rId7" Type="http://schemas.openxmlformats.org/officeDocument/2006/relationships/hyperlink" Target="https://podminky.urs.cz/item/CS_URS_2022_02/121151126" TargetMode="External" /><Relationship Id="rId8" Type="http://schemas.openxmlformats.org/officeDocument/2006/relationships/hyperlink" Target="https://podminky.urs.cz/item/CS_URS_2022_02/171152101" TargetMode="External" /><Relationship Id="rId9" Type="http://schemas.openxmlformats.org/officeDocument/2006/relationships/hyperlink" Target="https://podminky.urs.cz/item/CS_URS_2022_02/182351123" TargetMode="External" /><Relationship Id="rId10" Type="http://schemas.openxmlformats.org/officeDocument/2006/relationships/hyperlink" Target="https://podminky.urs.cz/item/CS_URS_2022_02/564752111" TargetMode="External" /><Relationship Id="rId11" Type="http://schemas.openxmlformats.org/officeDocument/2006/relationships/hyperlink" Target="https://podminky.urs.cz/item/CS_URS_2022_02/564851111" TargetMode="External" /><Relationship Id="rId12" Type="http://schemas.openxmlformats.org/officeDocument/2006/relationships/hyperlink" Target="https://podminky.urs.cz/item/CS_URS_2022_02/565145121" TargetMode="External" /><Relationship Id="rId13" Type="http://schemas.openxmlformats.org/officeDocument/2006/relationships/hyperlink" Target="https://podminky.urs.cz/item/CS_URS_2022_02/569841111" TargetMode="External" /><Relationship Id="rId14" Type="http://schemas.openxmlformats.org/officeDocument/2006/relationships/hyperlink" Target="https://podminky.urs.cz/item/CS_URS_2022_02/573111112" TargetMode="External" /><Relationship Id="rId15" Type="http://schemas.openxmlformats.org/officeDocument/2006/relationships/hyperlink" Target="https://podminky.urs.cz/item/CS_URS_2022_02/573211109" TargetMode="External" /><Relationship Id="rId16" Type="http://schemas.openxmlformats.org/officeDocument/2006/relationships/hyperlink" Target="https://podminky.urs.cz/item/CS_URS_2022_02/577134121" TargetMode="External" /><Relationship Id="rId17" Type="http://schemas.openxmlformats.org/officeDocument/2006/relationships/hyperlink" Target="https://podminky.urs.cz/item/CS_URS_2022_02/561041111" TargetMode="External" /><Relationship Id="rId18" Type="http://schemas.openxmlformats.org/officeDocument/2006/relationships/hyperlink" Target="https://podminky.urs.cz/item/CS_URS_2022_02/938908411" TargetMode="External" /><Relationship Id="rId19" Type="http://schemas.openxmlformats.org/officeDocument/2006/relationships/hyperlink" Target="https://podminky.urs.cz/item/CS_URS_2022_02/998225111" TargetMode="External" /><Relationship Id="rId20" Type="http://schemas.openxmlformats.org/officeDocument/2006/relationships/hyperlink" Target="https://podminky.urs.cz/item/CS_URS_2022_02/011002000" TargetMode="External" /><Relationship Id="rId21" Type="http://schemas.openxmlformats.org/officeDocument/2006/relationships/hyperlink" Target="https://podminky.urs.cz/item/CS_URS_2022_02/011103000" TargetMode="External" /><Relationship Id="rId22" Type="http://schemas.openxmlformats.org/officeDocument/2006/relationships/hyperlink" Target="https://podminky.urs.cz/item/CS_URS_2022_02/011203000" TargetMode="External" /><Relationship Id="rId23" Type="http://schemas.openxmlformats.org/officeDocument/2006/relationships/hyperlink" Target="https://podminky.urs.cz/item/CS_URS_2022_02/011303000" TargetMode="External" /><Relationship Id="rId24" Type="http://schemas.openxmlformats.org/officeDocument/2006/relationships/hyperlink" Target="https://podminky.urs.cz/item/CS_URS_2022_02/012203000" TargetMode="External" /><Relationship Id="rId25" Type="http://schemas.openxmlformats.org/officeDocument/2006/relationships/hyperlink" Target="https://podminky.urs.cz/item/CS_URS_2022_02/013254000" TargetMode="External" /><Relationship Id="rId26" Type="http://schemas.openxmlformats.org/officeDocument/2006/relationships/hyperlink" Target="https://podminky.urs.cz/item/CS_URS_2022_02/020001000" TargetMode="External" /><Relationship Id="rId27" Type="http://schemas.openxmlformats.org/officeDocument/2006/relationships/hyperlink" Target="https://podminky.urs.cz/item/CS_URS_2022_02/030001000" TargetMode="External" /><Relationship Id="rId28" Type="http://schemas.openxmlformats.org/officeDocument/2006/relationships/hyperlink" Target="https://podminky.urs.cz/item/CS_URS_2022_02/041002000" TargetMode="External" /><Relationship Id="rId29" Type="http://schemas.openxmlformats.org/officeDocument/2006/relationships/hyperlink" Target="https://podminky.urs.cz/item/CS_URS_2022_02/043002000" TargetMode="External" /><Relationship Id="rId30" Type="http://schemas.openxmlformats.org/officeDocument/2006/relationships/hyperlink" Target="https://podminky.urs.cz/item/CS_URS_2022_02/045002000" TargetMode="External" /><Relationship Id="rId31" Type="http://schemas.openxmlformats.org/officeDocument/2006/relationships/hyperlink" Target="https://podminky.urs.cz/item/CS_URS_2022_02/060001000" TargetMode="External" /><Relationship Id="rId32" Type="http://schemas.openxmlformats.org/officeDocument/2006/relationships/hyperlink" Target="https://podminky.urs.cz/item/CS_URS_2022_02/070001000" TargetMode="External" /><Relationship Id="rId3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9001101" TargetMode="External" /><Relationship Id="rId2" Type="http://schemas.openxmlformats.org/officeDocument/2006/relationships/hyperlink" Target="https://podminky.urs.cz/item/CS_URS_2022_02/181411121" TargetMode="External" /><Relationship Id="rId3" Type="http://schemas.openxmlformats.org/officeDocument/2006/relationships/hyperlink" Target="https://podminky.urs.cz/item/CS_URS_2022_02/113151111" TargetMode="External" /><Relationship Id="rId4" Type="http://schemas.openxmlformats.org/officeDocument/2006/relationships/hyperlink" Target="https://podminky.urs.cz/item/CS_URS_2022_02/162351104" TargetMode="External" /><Relationship Id="rId5" Type="http://schemas.openxmlformats.org/officeDocument/2006/relationships/hyperlink" Target="https://podminky.urs.cz/item/CS_URS_2022_02/122151101" TargetMode="External" /><Relationship Id="rId6" Type="http://schemas.openxmlformats.org/officeDocument/2006/relationships/hyperlink" Target="https://podminky.urs.cz/item/CS_URS_2022_02/167151111" TargetMode="External" /><Relationship Id="rId7" Type="http://schemas.openxmlformats.org/officeDocument/2006/relationships/hyperlink" Target="https://podminky.urs.cz/item/CS_URS_2022_02/171152101" TargetMode="External" /><Relationship Id="rId8" Type="http://schemas.openxmlformats.org/officeDocument/2006/relationships/hyperlink" Target="https://podminky.urs.cz/item/CS_URS_2022_02/171251201" TargetMode="External" /><Relationship Id="rId9" Type="http://schemas.openxmlformats.org/officeDocument/2006/relationships/hyperlink" Target="https://podminky.urs.cz/item/CS_URS_2022_02/564752111" TargetMode="External" /><Relationship Id="rId10" Type="http://schemas.openxmlformats.org/officeDocument/2006/relationships/hyperlink" Target="https://podminky.urs.cz/item/CS_URS_2022_02/564851111" TargetMode="External" /><Relationship Id="rId11" Type="http://schemas.openxmlformats.org/officeDocument/2006/relationships/hyperlink" Target="https://podminky.urs.cz/item/CS_URS_2022_02/565145121" TargetMode="External" /><Relationship Id="rId12" Type="http://schemas.openxmlformats.org/officeDocument/2006/relationships/hyperlink" Target="https://podminky.urs.cz/item/CS_URS_2022_02/569841111" TargetMode="External" /><Relationship Id="rId13" Type="http://schemas.openxmlformats.org/officeDocument/2006/relationships/hyperlink" Target="https://podminky.urs.cz/item/CS_URS_2022_02/573111112" TargetMode="External" /><Relationship Id="rId14" Type="http://schemas.openxmlformats.org/officeDocument/2006/relationships/hyperlink" Target="https://podminky.urs.cz/item/CS_URS_2022_02/573211109" TargetMode="External" /><Relationship Id="rId15" Type="http://schemas.openxmlformats.org/officeDocument/2006/relationships/hyperlink" Target="https://podminky.urs.cz/item/CS_URS_2022_02/577134121" TargetMode="External" /><Relationship Id="rId16" Type="http://schemas.openxmlformats.org/officeDocument/2006/relationships/hyperlink" Target="https://podminky.urs.cz/item/CS_URS_2022_02/561041111" TargetMode="External" /><Relationship Id="rId17" Type="http://schemas.openxmlformats.org/officeDocument/2006/relationships/hyperlink" Target="https://podminky.urs.cz/item/CS_URS_2022_02/919112222" TargetMode="External" /><Relationship Id="rId18" Type="http://schemas.openxmlformats.org/officeDocument/2006/relationships/hyperlink" Target="https://podminky.urs.cz/item/CS_URS_2022_02/919122121" TargetMode="External" /><Relationship Id="rId19" Type="http://schemas.openxmlformats.org/officeDocument/2006/relationships/hyperlink" Target="https://podminky.urs.cz/item/CS_URS_2022_02/938908411" TargetMode="External" /><Relationship Id="rId20" Type="http://schemas.openxmlformats.org/officeDocument/2006/relationships/hyperlink" Target="https://podminky.urs.cz/item/CS_URS_2022_02/997002511" TargetMode="External" /><Relationship Id="rId21" Type="http://schemas.openxmlformats.org/officeDocument/2006/relationships/hyperlink" Target="https://podminky.urs.cz/item/CS_URS_2022_02/997002519" TargetMode="External" /><Relationship Id="rId22" Type="http://schemas.openxmlformats.org/officeDocument/2006/relationships/hyperlink" Target="https://podminky.urs.cz/item/CS_URS_2022_02/997221862" TargetMode="External" /><Relationship Id="rId23" Type="http://schemas.openxmlformats.org/officeDocument/2006/relationships/hyperlink" Target="https://podminky.urs.cz/item/CS_URS_2022_02/998225111" TargetMode="External" /><Relationship Id="rId24" Type="http://schemas.openxmlformats.org/officeDocument/2006/relationships/hyperlink" Target="https://podminky.urs.cz/item/CS_URS_2022_02/011002000" TargetMode="External" /><Relationship Id="rId25" Type="http://schemas.openxmlformats.org/officeDocument/2006/relationships/hyperlink" Target="https://podminky.urs.cz/item/CS_URS_2022_02/011103000" TargetMode="External" /><Relationship Id="rId26" Type="http://schemas.openxmlformats.org/officeDocument/2006/relationships/hyperlink" Target="https://podminky.urs.cz/item/CS_URS_2022_02/011203000" TargetMode="External" /><Relationship Id="rId27" Type="http://schemas.openxmlformats.org/officeDocument/2006/relationships/hyperlink" Target="https://podminky.urs.cz/item/CS_URS_2022_02/011303000" TargetMode="External" /><Relationship Id="rId28" Type="http://schemas.openxmlformats.org/officeDocument/2006/relationships/hyperlink" Target="https://podminky.urs.cz/item/CS_URS_2022_02/012203000" TargetMode="External" /><Relationship Id="rId29" Type="http://schemas.openxmlformats.org/officeDocument/2006/relationships/hyperlink" Target="https://podminky.urs.cz/item/CS_URS_2022_02/013254000" TargetMode="External" /><Relationship Id="rId30" Type="http://schemas.openxmlformats.org/officeDocument/2006/relationships/hyperlink" Target="https://podminky.urs.cz/item/CS_URS_2022_02/020001000" TargetMode="External" /><Relationship Id="rId31" Type="http://schemas.openxmlformats.org/officeDocument/2006/relationships/hyperlink" Target="https://podminky.urs.cz/item/CS_URS_2022_02/030001000" TargetMode="External" /><Relationship Id="rId32" Type="http://schemas.openxmlformats.org/officeDocument/2006/relationships/hyperlink" Target="https://podminky.urs.cz/item/CS_URS_2022_02/041002000" TargetMode="External" /><Relationship Id="rId33" Type="http://schemas.openxmlformats.org/officeDocument/2006/relationships/hyperlink" Target="https://podminky.urs.cz/item/CS_URS_2022_02/043002000" TargetMode="External" /><Relationship Id="rId34" Type="http://schemas.openxmlformats.org/officeDocument/2006/relationships/hyperlink" Target="https://podminky.urs.cz/item/CS_URS_2022_02/045002000" TargetMode="External" /><Relationship Id="rId35" Type="http://schemas.openxmlformats.org/officeDocument/2006/relationships/hyperlink" Target="https://podminky.urs.cz/item/CS_URS_2022_02/060001000" TargetMode="External" /><Relationship Id="rId36" Type="http://schemas.openxmlformats.org/officeDocument/2006/relationships/hyperlink" Target="https://podminky.urs.cz/item/CS_URS_2022_02/070001000" TargetMode="External" /><Relationship Id="rId3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899331111" TargetMode="External" /><Relationship Id="rId2" Type="http://schemas.openxmlformats.org/officeDocument/2006/relationships/hyperlink" Target="https://podminky.urs.cz/item/CS_URS_2022_02/916131113" TargetMode="External" /><Relationship Id="rId3" Type="http://schemas.openxmlformats.org/officeDocument/2006/relationships/hyperlink" Target="https://podminky.urs.cz/item/CS_URS_2022_02/998225111" TargetMode="External" /><Relationship Id="rId4" Type="http://schemas.openxmlformats.org/officeDocument/2006/relationships/hyperlink" Target="https://podminky.urs.cz/item/CS_URS_2022_02/011002000" TargetMode="External" /><Relationship Id="rId5" Type="http://schemas.openxmlformats.org/officeDocument/2006/relationships/hyperlink" Target="https://podminky.urs.cz/item/CS_URS_2022_02/012203000" TargetMode="External" /><Relationship Id="rId6" Type="http://schemas.openxmlformats.org/officeDocument/2006/relationships/hyperlink" Target="https://podminky.urs.cz/item/CS_URS_2022_02/013254000" TargetMode="External" /><Relationship Id="rId7" Type="http://schemas.openxmlformats.org/officeDocument/2006/relationships/hyperlink" Target="https://podminky.urs.cz/item/CS_URS_2022_02/020001000" TargetMode="External" /><Relationship Id="rId8" Type="http://schemas.openxmlformats.org/officeDocument/2006/relationships/hyperlink" Target="https://podminky.urs.cz/item/CS_URS_2022_02/030001000" TargetMode="External" /><Relationship Id="rId9" Type="http://schemas.openxmlformats.org/officeDocument/2006/relationships/hyperlink" Target="https://podminky.urs.cz/item/CS_URS_2022_02/045002000" TargetMode="External" /><Relationship Id="rId10" Type="http://schemas.openxmlformats.org/officeDocument/2006/relationships/hyperlink" Target="https://podminky.urs.cz/item/CS_URS_2022_02/060001000" TargetMode="External" /><Relationship Id="rId11" Type="http://schemas.openxmlformats.org/officeDocument/2006/relationships/hyperlink" Target="https://podminky.urs.cz/item/CS_URS_2022_02/070001000" TargetMode="External" /><Relationship Id="rId1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20020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Realizace Hynkov I. etapa 20230320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Hynkov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20. 3. 2023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SPÚ Krajský pozemkový úřad pro Olomoucký kraj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AGERIS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ROUND(SUM(AG55:AG70),2)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ROUND(SUM(AS55:AS70),2)</f>
        <v>0</v>
      </c>
      <c r="AT54" s="106">
        <f>ROUND(SUM(AV54:AW54),2)</f>
        <v>0</v>
      </c>
      <c r="AU54" s="107">
        <f>ROUND(SUM(AU55:AU70),5)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ROUND(SUM(AZ55:AZ70),2)</f>
        <v>0</v>
      </c>
      <c r="BA54" s="106">
        <f>ROUND(SUM(BA55:BA70),2)</f>
        <v>0</v>
      </c>
      <c r="BB54" s="106">
        <f>ROUND(SUM(BB55:BB70),2)</f>
        <v>0</v>
      </c>
      <c r="BC54" s="106">
        <f>ROUND(SUM(BC55:BC70),2)</f>
        <v>0</v>
      </c>
      <c r="BD54" s="108">
        <f>ROUND(SUM(BD55:BD70),2)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'SO101.1 - Polní cesta C2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'SO101.1 - Polní cesta C2 ...'!P94</f>
        <v>0</v>
      </c>
      <c r="AV55" s="120">
        <f>'SO101.1 - Polní cesta C2 ...'!J33</f>
        <v>0</v>
      </c>
      <c r="AW55" s="120">
        <f>'SO101.1 - Polní cesta C2 ...'!J34</f>
        <v>0</v>
      </c>
      <c r="AX55" s="120">
        <f>'SO101.1 - Polní cesta C2 ...'!J35</f>
        <v>0</v>
      </c>
      <c r="AY55" s="120">
        <f>'SO101.1 - Polní cesta C2 ...'!J36</f>
        <v>0</v>
      </c>
      <c r="AZ55" s="120">
        <f>'SO101.1 - Polní cesta C2 ...'!F33</f>
        <v>0</v>
      </c>
      <c r="BA55" s="120">
        <f>'SO101.1 - Polní cesta C2 ...'!F34</f>
        <v>0</v>
      </c>
      <c r="BB55" s="120">
        <f>'SO101.1 - Polní cesta C2 ...'!F35</f>
        <v>0</v>
      </c>
      <c r="BC55" s="120">
        <f>'SO101.1 - Polní cesta C2 ...'!F36</f>
        <v>0</v>
      </c>
      <c r="BD55" s="122">
        <f>'SO101.1 - Polní cesta C2 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'SO101.2 - Polní cesta C2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'SO101.2 - Polní cesta C2 ...'!P92</f>
        <v>0</v>
      </c>
      <c r="AV56" s="120">
        <f>'SO101.2 - Polní cesta C2 ...'!J33</f>
        <v>0</v>
      </c>
      <c r="AW56" s="120">
        <f>'SO101.2 - Polní cesta C2 ...'!J34</f>
        <v>0</v>
      </c>
      <c r="AX56" s="120">
        <f>'SO101.2 - Polní cesta C2 ...'!J35</f>
        <v>0</v>
      </c>
      <c r="AY56" s="120">
        <f>'SO101.2 - Polní cesta C2 ...'!J36</f>
        <v>0</v>
      </c>
      <c r="AZ56" s="120">
        <f>'SO101.2 - Polní cesta C2 ...'!F33</f>
        <v>0</v>
      </c>
      <c r="BA56" s="120">
        <f>'SO101.2 - Polní cesta C2 ...'!F34</f>
        <v>0</v>
      </c>
      <c r="BB56" s="120">
        <f>'SO101.2 - Polní cesta C2 ...'!F35</f>
        <v>0</v>
      </c>
      <c r="BC56" s="120">
        <f>'SO101.2 - Polní cesta C2 ...'!F36</f>
        <v>0</v>
      </c>
      <c r="BD56" s="122">
        <f>'SO101.2 - Polní cesta C2 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'SO102.1 - Polní cesta C3 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'SO102.1 - Polní cesta C3 ...'!P92</f>
        <v>0</v>
      </c>
      <c r="AV57" s="120">
        <f>'SO102.1 - Polní cesta C3 ...'!J33</f>
        <v>0</v>
      </c>
      <c r="AW57" s="120">
        <f>'SO102.1 - Polní cesta C3 ...'!J34</f>
        <v>0</v>
      </c>
      <c r="AX57" s="120">
        <f>'SO102.1 - Polní cesta C3 ...'!J35</f>
        <v>0</v>
      </c>
      <c r="AY57" s="120">
        <f>'SO102.1 - Polní cesta C3 ...'!J36</f>
        <v>0</v>
      </c>
      <c r="AZ57" s="120">
        <f>'SO102.1 - Polní cesta C3 ...'!F33</f>
        <v>0</v>
      </c>
      <c r="BA57" s="120">
        <f>'SO102.1 - Polní cesta C3 ...'!F34</f>
        <v>0</v>
      </c>
      <c r="BB57" s="120">
        <f>'SO102.1 - Polní cesta C3 ...'!F35</f>
        <v>0</v>
      </c>
      <c r="BC57" s="120">
        <f>'SO102.1 - Polní cesta C3 ...'!F36</f>
        <v>0</v>
      </c>
      <c r="BD57" s="122">
        <f>'SO102.1 - Polní cesta C3 ...'!F37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'SO102.2 - Polní cesta C3 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19">
        <v>0</v>
      </c>
      <c r="AT58" s="120">
        <f>ROUND(SUM(AV58:AW58),2)</f>
        <v>0</v>
      </c>
      <c r="AU58" s="121">
        <f>'SO102.2 - Polní cesta C3 ...'!P92</f>
        <v>0</v>
      </c>
      <c r="AV58" s="120">
        <f>'SO102.2 - Polní cesta C3 ...'!J33</f>
        <v>0</v>
      </c>
      <c r="AW58" s="120">
        <f>'SO102.2 - Polní cesta C3 ...'!J34</f>
        <v>0</v>
      </c>
      <c r="AX58" s="120">
        <f>'SO102.2 - Polní cesta C3 ...'!J35</f>
        <v>0</v>
      </c>
      <c r="AY58" s="120">
        <f>'SO102.2 - Polní cesta C3 ...'!J36</f>
        <v>0</v>
      </c>
      <c r="AZ58" s="120">
        <f>'SO102.2 - Polní cesta C3 ...'!F33</f>
        <v>0</v>
      </c>
      <c r="BA58" s="120">
        <f>'SO102.2 - Polní cesta C3 ...'!F34</f>
        <v>0</v>
      </c>
      <c r="BB58" s="120">
        <f>'SO102.2 - Polní cesta C3 ...'!F35</f>
        <v>0</v>
      </c>
      <c r="BC58" s="120">
        <f>'SO102.2 - Polní cesta C3 ...'!F36</f>
        <v>0</v>
      </c>
      <c r="BD58" s="122">
        <f>'SO102.2 - Polní cesta C3 ...'!F37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7" customFormat="1" ht="16.5" customHeight="1">
      <c r="A59" s="111" t="s">
        <v>77</v>
      </c>
      <c r="B59" s="112"/>
      <c r="C59" s="113"/>
      <c r="D59" s="114" t="s">
        <v>93</v>
      </c>
      <c r="E59" s="114"/>
      <c r="F59" s="114"/>
      <c r="G59" s="114"/>
      <c r="H59" s="114"/>
      <c r="I59" s="115"/>
      <c r="J59" s="114" t="s">
        <v>94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'SO103 - Polní cesta C13'!J30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80</v>
      </c>
      <c r="AR59" s="118"/>
      <c r="AS59" s="119">
        <v>0</v>
      </c>
      <c r="AT59" s="120">
        <f>ROUND(SUM(AV59:AW59),2)</f>
        <v>0</v>
      </c>
      <c r="AU59" s="121">
        <f>'SO103 - Polní cesta C13'!P94</f>
        <v>0</v>
      </c>
      <c r="AV59" s="120">
        <f>'SO103 - Polní cesta C13'!J33</f>
        <v>0</v>
      </c>
      <c r="AW59" s="120">
        <f>'SO103 - Polní cesta C13'!J34</f>
        <v>0</v>
      </c>
      <c r="AX59" s="120">
        <f>'SO103 - Polní cesta C13'!J35</f>
        <v>0</v>
      </c>
      <c r="AY59" s="120">
        <f>'SO103 - Polní cesta C13'!J36</f>
        <v>0</v>
      </c>
      <c r="AZ59" s="120">
        <f>'SO103 - Polní cesta C13'!F33</f>
        <v>0</v>
      </c>
      <c r="BA59" s="120">
        <f>'SO103 - Polní cesta C13'!F34</f>
        <v>0</v>
      </c>
      <c r="BB59" s="120">
        <f>'SO103 - Polní cesta C13'!F35</f>
        <v>0</v>
      </c>
      <c r="BC59" s="120">
        <f>'SO103 - Polní cesta C13'!F36</f>
        <v>0</v>
      </c>
      <c r="BD59" s="122">
        <f>'SO103 - Polní cesta C13'!F37</f>
        <v>0</v>
      </c>
      <c r="BE59" s="7"/>
      <c r="BT59" s="123" t="s">
        <v>81</v>
      </c>
      <c r="BV59" s="123" t="s">
        <v>75</v>
      </c>
      <c r="BW59" s="123" t="s">
        <v>95</v>
      </c>
      <c r="BX59" s="123" t="s">
        <v>5</v>
      </c>
      <c r="CL59" s="123" t="s">
        <v>19</v>
      </c>
      <c r="CM59" s="123" t="s">
        <v>83</v>
      </c>
    </row>
    <row r="60" s="7" customFormat="1" ht="16.5" customHeight="1">
      <c r="A60" s="111" t="s">
        <v>77</v>
      </c>
      <c r="B60" s="112"/>
      <c r="C60" s="113"/>
      <c r="D60" s="114" t="s">
        <v>96</v>
      </c>
      <c r="E60" s="114"/>
      <c r="F60" s="114"/>
      <c r="G60" s="114"/>
      <c r="H60" s="114"/>
      <c r="I60" s="115"/>
      <c r="J60" s="114" t="s">
        <v>97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'SO104.1 - Polní cesta C14...'!J30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80</v>
      </c>
      <c r="AR60" s="118"/>
      <c r="AS60" s="119">
        <v>0</v>
      </c>
      <c r="AT60" s="120">
        <f>ROUND(SUM(AV60:AW60),2)</f>
        <v>0</v>
      </c>
      <c r="AU60" s="121">
        <f>'SO104.1 - Polní cesta C14...'!P94</f>
        <v>0</v>
      </c>
      <c r="AV60" s="120">
        <f>'SO104.1 - Polní cesta C14...'!J33</f>
        <v>0</v>
      </c>
      <c r="AW60" s="120">
        <f>'SO104.1 - Polní cesta C14...'!J34</f>
        <v>0</v>
      </c>
      <c r="AX60" s="120">
        <f>'SO104.1 - Polní cesta C14...'!J35</f>
        <v>0</v>
      </c>
      <c r="AY60" s="120">
        <f>'SO104.1 - Polní cesta C14...'!J36</f>
        <v>0</v>
      </c>
      <c r="AZ60" s="120">
        <f>'SO104.1 - Polní cesta C14...'!F33</f>
        <v>0</v>
      </c>
      <c r="BA60" s="120">
        <f>'SO104.1 - Polní cesta C14...'!F34</f>
        <v>0</v>
      </c>
      <c r="BB60" s="120">
        <f>'SO104.1 - Polní cesta C14...'!F35</f>
        <v>0</v>
      </c>
      <c r="BC60" s="120">
        <f>'SO104.1 - Polní cesta C14...'!F36</f>
        <v>0</v>
      </c>
      <c r="BD60" s="122">
        <f>'SO104.1 - Polní cesta C14...'!F37</f>
        <v>0</v>
      </c>
      <c r="BE60" s="7"/>
      <c r="BT60" s="123" t="s">
        <v>81</v>
      </c>
      <c r="BV60" s="123" t="s">
        <v>75</v>
      </c>
      <c r="BW60" s="123" t="s">
        <v>98</v>
      </c>
      <c r="BX60" s="123" t="s">
        <v>5</v>
      </c>
      <c r="CL60" s="123" t="s">
        <v>19</v>
      </c>
      <c r="CM60" s="123" t="s">
        <v>83</v>
      </c>
    </row>
    <row r="61" s="7" customFormat="1" ht="16.5" customHeight="1">
      <c r="A61" s="111" t="s">
        <v>77</v>
      </c>
      <c r="B61" s="112"/>
      <c r="C61" s="113"/>
      <c r="D61" s="114" t="s">
        <v>99</v>
      </c>
      <c r="E61" s="114"/>
      <c r="F61" s="114"/>
      <c r="G61" s="114"/>
      <c r="H61" s="114"/>
      <c r="I61" s="115"/>
      <c r="J61" s="114" t="s">
        <v>100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'SO104.2 - Polní cesta C14...'!J30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80</v>
      </c>
      <c r="AR61" s="118"/>
      <c r="AS61" s="119">
        <v>0</v>
      </c>
      <c r="AT61" s="120">
        <f>ROUND(SUM(AV61:AW61),2)</f>
        <v>0</v>
      </c>
      <c r="AU61" s="121">
        <f>'SO104.2 - Polní cesta C14...'!P92</f>
        <v>0</v>
      </c>
      <c r="AV61" s="120">
        <f>'SO104.2 - Polní cesta C14...'!J33</f>
        <v>0</v>
      </c>
      <c r="AW61" s="120">
        <f>'SO104.2 - Polní cesta C14...'!J34</f>
        <v>0</v>
      </c>
      <c r="AX61" s="120">
        <f>'SO104.2 - Polní cesta C14...'!J35</f>
        <v>0</v>
      </c>
      <c r="AY61" s="120">
        <f>'SO104.2 - Polní cesta C14...'!J36</f>
        <v>0</v>
      </c>
      <c r="AZ61" s="120">
        <f>'SO104.2 - Polní cesta C14...'!F33</f>
        <v>0</v>
      </c>
      <c r="BA61" s="120">
        <f>'SO104.2 - Polní cesta C14...'!F34</f>
        <v>0</v>
      </c>
      <c r="BB61" s="120">
        <f>'SO104.2 - Polní cesta C14...'!F35</f>
        <v>0</v>
      </c>
      <c r="BC61" s="120">
        <f>'SO104.2 - Polní cesta C14...'!F36</f>
        <v>0</v>
      </c>
      <c r="BD61" s="122">
        <f>'SO104.2 - Polní cesta C14...'!F37</f>
        <v>0</v>
      </c>
      <c r="BE61" s="7"/>
      <c r="BT61" s="123" t="s">
        <v>81</v>
      </c>
      <c r="BV61" s="123" t="s">
        <v>75</v>
      </c>
      <c r="BW61" s="123" t="s">
        <v>101</v>
      </c>
      <c r="BX61" s="123" t="s">
        <v>5</v>
      </c>
      <c r="CL61" s="123" t="s">
        <v>19</v>
      </c>
      <c r="CM61" s="123" t="s">
        <v>83</v>
      </c>
    </row>
    <row r="62" s="7" customFormat="1" ht="16.5" customHeight="1">
      <c r="A62" s="111" t="s">
        <v>77</v>
      </c>
      <c r="B62" s="112"/>
      <c r="C62" s="113"/>
      <c r="D62" s="114" t="s">
        <v>102</v>
      </c>
      <c r="E62" s="114"/>
      <c r="F62" s="114"/>
      <c r="G62" s="114"/>
      <c r="H62" s="114"/>
      <c r="I62" s="115"/>
      <c r="J62" s="114" t="s">
        <v>103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'SO104.3 - Polní cesta C14...'!J30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80</v>
      </c>
      <c r="AR62" s="118"/>
      <c r="AS62" s="119">
        <v>0</v>
      </c>
      <c r="AT62" s="120">
        <f>ROUND(SUM(AV62:AW62),2)</f>
        <v>0</v>
      </c>
      <c r="AU62" s="121">
        <f>'SO104.3 - Polní cesta C14...'!P91</f>
        <v>0</v>
      </c>
      <c r="AV62" s="120">
        <f>'SO104.3 - Polní cesta C14...'!J33</f>
        <v>0</v>
      </c>
      <c r="AW62" s="120">
        <f>'SO104.3 - Polní cesta C14...'!J34</f>
        <v>0</v>
      </c>
      <c r="AX62" s="120">
        <f>'SO104.3 - Polní cesta C14...'!J35</f>
        <v>0</v>
      </c>
      <c r="AY62" s="120">
        <f>'SO104.3 - Polní cesta C14...'!J36</f>
        <v>0</v>
      </c>
      <c r="AZ62" s="120">
        <f>'SO104.3 - Polní cesta C14...'!F33</f>
        <v>0</v>
      </c>
      <c r="BA62" s="120">
        <f>'SO104.3 - Polní cesta C14...'!F34</f>
        <v>0</v>
      </c>
      <c r="BB62" s="120">
        <f>'SO104.3 - Polní cesta C14...'!F35</f>
        <v>0</v>
      </c>
      <c r="BC62" s="120">
        <f>'SO104.3 - Polní cesta C14...'!F36</f>
        <v>0</v>
      </c>
      <c r="BD62" s="122">
        <f>'SO104.3 - Polní cesta C14...'!F37</f>
        <v>0</v>
      </c>
      <c r="BE62" s="7"/>
      <c r="BT62" s="123" t="s">
        <v>81</v>
      </c>
      <c r="BV62" s="123" t="s">
        <v>75</v>
      </c>
      <c r="BW62" s="123" t="s">
        <v>104</v>
      </c>
      <c r="BX62" s="123" t="s">
        <v>5</v>
      </c>
      <c r="CL62" s="123" t="s">
        <v>19</v>
      </c>
      <c r="CM62" s="123" t="s">
        <v>83</v>
      </c>
    </row>
    <row r="63" s="7" customFormat="1" ht="16.5" customHeight="1">
      <c r="A63" s="111" t="s">
        <v>77</v>
      </c>
      <c r="B63" s="112"/>
      <c r="C63" s="113"/>
      <c r="D63" s="114" t="s">
        <v>105</v>
      </c>
      <c r="E63" s="114"/>
      <c r="F63" s="114"/>
      <c r="G63" s="114"/>
      <c r="H63" s="114"/>
      <c r="I63" s="115"/>
      <c r="J63" s="114" t="s">
        <v>106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'SO301 - Propustek P1'!J30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80</v>
      </c>
      <c r="AR63" s="118"/>
      <c r="AS63" s="119">
        <v>0</v>
      </c>
      <c r="AT63" s="120">
        <f>ROUND(SUM(AV63:AW63),2)</f>
        <v>0</v>
      </c>
      <c r="AU63" s="121">
        <f>'SO301 - Propustek P1'!P97</f>
        <v>0</v>
      </c>
      <c r="AV63" s="120">
        <f>'SO301 - Propustek P1'!J33</f>
        <v>0</v>
      </c>
      <c r="AW63" s="120">
        <f>'SO301 - Propustek P1'!J34</f>
        <v>0</v>
      </c>
      <c r="AX63" s="120">
        <f>'SO301 - Propustek P1'!J35</f>
        <v>0</v>
      </c>
      <c r="AY63" s="120">
        <f>'SO301 - Propustek P1'!J36</f>
        <v>0</v>
      </c>
      <c r="AZ63" s="120">
        <f>'SO301 - Propustek P1'!F33</f>
        <v>0</v>
      </c>
      <c r="BA63" s="120">
        <f>'SO301 - Propustek P1'!F34</f>
        <v>0</v>
      </c>
      <c r="BB63" s="120">
        <f>'SO301 - Propustek P1'!F35</f>
        <v>0</v>
      </c>
      <c r="BC63" s="120">
        <f>'SO301 - Propustek P1'!F36</f>
        <v>0</v>
      </c>
      <c r="BD63" s="122">
        <f>'SO301 - Propustek P1'!F37</f>
        <v>0</v>
      </c>
      <c r="BE63" s="7"/>
      <c r="BT63" s="123" t="s">
        <v>81</v>
      </c>
      <c r="BV63" s="123" t="s">
        <v>75</v>
      </c>
      <c r="BW63" s="123" t="s">
        <v>107</v>
      </c>
      <c r="BX63" s="123" t="s">
        <v>5</v>
      </c>
      <c r="CL63" s="123" t="s">
        <v>19</v>
      </c>
      <c r="CM63" s="123" t="s">
        <v>83</v>
      </c>
    </row>
    <row r="64" s="7" customFormat="1" ht="24.75" customHeight="1">
      <c r="A64" s="111" t="s">
        <v>77</v>
      </c>
      <c r="B64" s="112"/>
      <c r="C64" s="113"/>
      <c r="D64" s="114" t="s">
        <v>108</v>
      </c>
      <c r="E64" s="114"/>
      <c r="F64" s="114"/>
      <c r="G64" s="114"/>
      <c r="H64" s="114"/>
      <c r="I64" s="115"/>
      <c r="J64" s="114" t="s">
        <v>109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'SO302 - Vodohospodářská o...'!J30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80</v>
      </c>
      <c r="AR64" s="118"/>
      <c r="AS64" s="119">
        <v>0</v>
      </c>
      <c r="AT64" s="120">
        <f>ROUND(SUM(AV64:AW64),2)</f>
        <v>0</v>
      </c>
      <c r="AU64" s="121">
        <f>'SO302 - Vodohospodářská o...'!P93</f>
        <v>0</v>
      </c>
      <c r="AV64" s="120">
        <f>'SO302 - Vodohospodářská o...'!J33</f>
        <v>0</v>
      </c>
      <c r="AW64" s="120">
        <f>'SO302 - Vodohospodářská o...'!J34</f>
        <v>0</v>
      </c>
      <c r="AX64" s="120">
        <f>'SO302 - Vodohospodářská o...'!J35</f>
        <v>0</v>
      </c>
      <c r="AY64" s="120">
        <f>'SO302 - Vodohospodářská o...'!J36</f>
        <v>0</v>
      </c>
      <c r="AZ64" s="120">
        <f>'SO302 - Vodohospodářská o...'!F33</f>
        <v>0</v>
      </c>
      <c r="BA64" s="120">
        <f>'SO302 - Vodohospodářská o...'!F34</f>
        <v>0</v>
      </c>
      <c r="BB64" s="120">
        <f>'SO302 - Vodohospodářská o...'!F35</f>
        <v>0</v>
      </c>
      <c r="BC64" s="120">
        <f>'SO302 - Vodohospodářská o...'!F36</f>
        <v>0</v>
      </c>
      <c r="BD64" s="122">
        <f>'SO302 - Vodohospodářská o...'!F37</f>
        <v>0</v>
      </c>
      <c r="BE64" s="7"/>
      <c r="BT64" s="123" t="s">
        <v>81</v>
      </c>
      <c r="BV64" s="123" t="s">
        <v>75</v>
      </c>
      <c r="BW64" s="123" t="s">
        <v>110</v>
      </c>
      <c r="BX64" s="123" t="s">
        <v>5</v>
      </c>
      <c r="CL64" s="123" t="s">
        <v>19</v>
      </c>
      <c r="CM64" s="123" t="s">
        <v>83</v>
      </c>
    </row>
    <row r="65" s="7" customFormat="1" ht="16.5" customHeight="1">
      <c r="A65" s="111" t="s">
        <v>77</v>
      </c>
      <c r="B65" s="112"/>
      <c r="C65" s="113"/>
      <c r="D65" s="114" t="s">
        <v>111</v>
      </c>
      <c r="E65" s="114"/>
      <c r="F65" s="114"/>
      <c r="G65" s="114"/>
      <c r="H65" s="114"/>
      <c r="I65" s="115"/>
      <c r="J65" s="114" t="s">
        <v>112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'SO801 - Interakční prvek IP5'!J30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80</v>
      </c>
      <c r="AR65" s="118"/>
      <c r="AS65" s="119">
        <v>0</v>
      </c>
      <c r="AT65" s="120">
        <f>ROUND(SUM(AV65:AW65),2)</f>
        <v>0</v>
      </c>
      <c r="AU65" s="121">
        <f>'SO801 - Interakční prvek IP5'!P90</f>
        <v>0</v>
      </c>
      <c r="AV65" s="120">
        <f>'SO801 - Interakční prvek IP5'!J33</f>
        <v>0</v>
      </c>
      <c r="AW65" s="120">
        <f>'SO801 - Interakční prvek IP5'!J34</f>
        <v>0</v>
      </c>
      <c r="AX65" s="120">
        <f>'SO801 - Interakční prvek IP5'!J35</f>
        <v>0</v>
      </c>
      <c r="AY65" s="120">
        <f>'SO801 - Interakční prvek IP5'!J36</f>
        <v>0</v>
      </c>
      <c r="AZ65" s="120">
        <f>'SO801 - Interakční prvek IP5'!F33</f>
        <v>0</v>
      </c>
      <c r="BA65" s="120">
        <f>'SO801 - Interakční prvek IP5'!F34</f>
        <v>0</v>
      </c>
      <c r="BB65" s="120">
        <f>'SO801 - Interakční prvek IP5'!F35</f>
        <v>0</v>
      </c>
      <c r="BC65" s="120">
        <f>'SO801 - Interakční prvek IP5'!F36</f>
        <v>0</v>
      </c>
      <c r="BD65" s="122">
        <f>'SO801 - Interakční prvek IP5'!F37</f>
        <v>0</v>
      </c>
      <c r="BE65" s="7"/>
      <c r="BT65" s="123" t="s">
        <v>81</v>
      </c>
      <c r="BV65" s="123" t="s">
        <v>75</v>
      </c>
      <c r="BW65" s="123" t="s">
        <v>113</v>
      </c>
      <c r="BX65" s="123" t="s">
        <v>5</v>
      </c>
      <c r="CL65" s="123" t="s">
        <v>19</v>
      </c>
      <c r="CM65" s="123" t="s">
        <v>83</v>
      </c>
    </row>
    <row r="66" s="7" customFormat="1" ht="16.5" customHeight="1">
      <c r="A66" s="111" t="s">
        <v>77</v>
      </c>
      <c r="B66" s="112"/>
      <c r="C66" s="113"/>
      <c r="D66" s="114" t="s">
        <v>114</v>
      </c>
      <c r="E66" s="114"/>
      <c r="F66" s="114"/>
      <c r="G66" s="114"/>
      <c r="H66" s="114"/>
      <c r="I66" s="115"/>
      <c r="J66" s="114" t="s">
        <v>115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'SO802 - Interakční prvek IP6'!J30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80</v>
      </c>
      <c r="AR66" s="118"/>
      <c r="AS66" s="119">
        <v>0</v>
      </c>
      <c r="AT66" s="120">
        <f>ROUND(SUM(AV66:AW66),2)</f>
        <v>0</v>
      </c>
      <c r="AU66" s="121">
        <f>'SO802 - Interakční prvek IP6'!P90</f>
        <v>0</v>
      </c>
      <c r="AV66" s="120">
        <f>'SO802 - Interakční prvek IP6'!J33</f>
        <v>0</v>
      </c>
      <c r="AW66" s="120">
        <f>'SO802 - Interakční prvek IP6'!J34</f>
        <v>0</v>
      </c>
      <c r="AX66" s="120">
        <f>'SO802 - Interakční prvek IP6'!J35</f>
        <v>0</v>
      </c>
      <c r="AY66" s="120">
        <f>'SO802 - Interakční prvek IP6'!J36</f>
        <v>0</v>
      </c>
      <c r="AZ66" s="120">
        <f>'SO802 - Interakční prvek IP6'!F33</f>
        <v>0</v>
      </c>
      <c r="BA66" s="120">
        <f>'SO802 - Interakční prvek IP6'!F34</f>
        <v>0</v>
      </c>
      <c r="BB66" s="120">
        <f>'SO802 - Interakční prvek IP6'!F35</f>
        <v>0</v>
      </c>
      <c r="BC66" s="120">
        <f>'SO802 - Interakční prvek IP6'!F36</f>
        <v>0</v>
      </c>
      <c r="BD66" s="122">
        <f>'SO802 - Interakční prvek IP6'!F37</f>
        <v>0</v>
      </c>
      <c r="BE66" s="7"/>
      <c r="BT66" s="123" t="s">
        <v>81</v>
      </c>
      <c r="BV66" s="123" t="s">
        <v>75</v>
      </c>
      <c r="BW66" s="123" t="s">
        <v>116</v>
      </c>
      <c r="BX66" s="123" t="s">
        <v>5</v>
      </c>
      <c r="CL66" s="123" t="s">
        <v>19</v>
      </c>
      <c r="CM66" s="123" t="s">
        <v>83</v>
      </c>
    </row>
    <row r="67" s="7" customFormat="1" ht="16.5" customHeight="1">
      <c r="A67" s="111" t="s">
        <v>77</v>
      </c>
      <c r="B67" s="112"/>
      <c r="C67" s="113"/>
      <c r="D67" s="114" t="s">
        <v>117</v>
      </c>
      <c r="E67" s="114"/>
      <c r="F67" s="114"/>
      <c r="G67" s="114"/>
      <c r="H67" s="114"/>
      <c r="I67" s="115"/>
      <c r="J67" s="114" t="s">
        <v>118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'SO803 - Interakční prvek IP8'!J30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80</v>
      </c>
      <c r="AR67" s="118"/>
      <c r="AS67" s="119">
        <v>0</v>
      </c>
      <c r="AT67" s="120">
        <f>ROUND(SUM(AV67:AW67),2)</f>
        <v>0</v>
      </c>
      <c r="AU67" s="121">
        <f>'SO803 - Interakční prvek IP8'!P90</f>
        <v>0</v>
      </c>
      <c r="AV67" s="120">
        <f>'SO803 - Interakční prvek IP8'!J33</f>
        <v>0</v>
      </c>
      <c r="AW67" s="120">
        <f>'SO803 - Interakční prvek IP8'!J34</f>
        <v>0</v>
      </c>
      <c r="AX67" s="120">
        <f>'SO803 - Interakční prvek IP8'!J35</f>
        <v>0</v>
      </c>
      <c r="AY67" s="120">
        <f>'SO803 - Interakční prvek IP8'!J36</f>
        <v>0</v>
      </c>
      <c r="AZ67" s="120">
        <f>'SO803 - Interakční prvek IP8'!F33</f>
        <v>0</v>
      </c>
      <c r="BA67" s="120">
        <f>'SO803 - Interakční prvek IP8'!F34</f>
        <v>0</v>
      </c>
      <c r="BB67" s="120">
        <f>'SO803 - Interakční prvek IP8'!F35</f>
        <v>0</v>
      </c>
      <c r="BC67" s="120">
        <f>'SO803 - Interakční prvek IP8'!F36</f>
        <v>0</v>
      </c>
      <c r="BD67" s="122">
        <f>'SO803 - Interakční prvek IP8'!F37</f>
        <v>0</v>
      </c>
      <c r="BE67" s="7"/>
      <c r="BT67" s="123" t="s">
        <v>81</v>
      </c>
      <c r="BV67" s="123" t="s">
        <v>75</v>
      </c>
      <c r="BW67" s="123" t="s">
        <v>119</v>
      </c>
      <c r="BX67" s="123" t="s">
        <v>5</v>
      </c>
      <c r="CL67" s="123" t="s">
        <v>19</v>
      </c>
      <c r="CM67" s="123" t="s">
        <v>83</v>
      </c>
    </row>
    <row r="68" s="7" customFormat="1" ht="16.5" customHeight="1">
      <c r="A68" s="111" t="s">
        <v>77</v>
      </c>
      <c r="B68" s="112"/>
      <c r="C68" s="113"/>
      <c r="D68" s="114" t="s">
        <v>120</v>
      </c>
      <c r="E68" s="114"/>
      <c r="F68" s="114"/>
      <c r="G68" s="114"/>
      <c r="H68" s="114"/>
      <c r="I68" s="115"/>
      <c r="J68" s="114" t="s">
        <v>121</v>
      </c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6">
        <f>'SO804 - Lokální biokorido...'!J30</f>
        <v>0</v>
      </c>
      <c r="AH68" s="115"/>
      <c r="AI68" s="115"/>
      <c r="AJ68" s="115"/>
      <c r="AK68" s="115"/>
      <c r="AL68" s="115"/>
      <c r="AM68" s="115"/>
      <c r="AN68" s="116">
        <f>SUM(AG68,AT68)</f>
        <v>0</v>
      </c>
      <c r="AO68" s="115"/>
      <c r="AP68" s="115"/>
      <c r="AQ68" s="117" t="s">
        <v>80</v>
      </c>
      <c r="AR68" s="118"/>
      <c r="AS68" s="119">
        <v>0</v>
      </c>
      <c r="AT68" s="120">
        <f>ROUND(SUM(AV68:AW68),2)</f>
        <v>0</v>
      </c>
      <c r="AU68" s="121">
        <f>'SO804 - Lokální biokorido...'!P90</f>
        <v>0</v>
      </c>
      <c r="AV68" s="120">
        <f>'SO804 - Lokální biokorido...'!J33</f>
        <v>0</v>
      </c>
      <c r="AW68" s="120">
        <f>'SO804 - Lokální biokorido...'!J34</f>
        <v>0</v>
      </c>
      <c r="AX68" s="120">
        <f>'SO804 - Lokální biokorido...'!J35</f>
        <v>0</v>
      </c>
      <c r="AY68" s="120">
        <f>'SO804 - Lokální biokorido...'!J36</f>
        <v>0</v>
      </c>
      <c r="AZ68" s="120">
        <f>'SO804 - Lokální biokorido...'!F33</f>
        <v>0</v>
      </c>
      <c r="BA68" s="120">
        <f>'SO804 - Lokální biokorido...'!F34</f>
        <v>0</v>
      </c>
      <c r="BB68" s="120">
        <f>'SO804 - Lokální biokorido...'!F35</f>
        <v>0</v>
      </c>
      <c r="BC68" s="120">
        <f>'SO804 - Lokální biokorido...'!F36</f>
        <v>0</v>
      </c>
      <c r="BD68" s="122">
        <f>'SO804 - Lokální biokorido...'!F37</f>
        <v>0</v>
      </c>
      <c r="BE68" s="7"/>
      <c r="BT68" s="123" t="s">
        <v>81</v>
      </c>
      <c r="BV68" s="123" t="s">
        <v>75</v>
      </c>
      <c r="BW68" s="123" t="s">
        <v>122</v>
      </c>
      <c r="BX68" s="123" t="s">
        <v>5</v>
      </c>
      <c r="CL68" s="123" t="s">
        <v>19</v>
      </c>
      <c r="CM68" s="123" t="s">
        <v>83</v>
      </c>
    </row>
    <row r="69" s="7" customFormat="1" ht="16.5" customHeight="1">
      <c r="A69" s="111" t="s">
        <v>77</v>
      </c>
      <c r="B69" s="112"/>
      <c r="C69" s="113"/>
      <c r="D69" s="114" t="s">
        <v>123</v>
      </c>
      <c r="E69" s="114"/>
      <c r="F69" s="114"/>
      <c r="G69" s="114"/>
      <c r="H69" s="114"/>
      <c r="I69" s="115"/>
      <c r="J69" s="114" t="s">
        <v>124</v>
      </c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6">
        <f>'SO805 - Lokální biocentru...'!J30</f>
        <v>0</v>
      </c>
      <c r="AH69" s="115"/>
      <c r="AI69" s="115"/>
      <c r="AJ69" s="115"/>
      <c r="AK69" s="115"/>
      <c r="AL69" s="115"/>
      <c r="AM69" s="115"/>
      <c r="AN69" s="116">
        <f>SUM(AG69,AT69)</f>
        <v>0</v>
      </c>
      <c r="AO69" s="115"/>
      <c r="AP69" s="115"/>
      <c r="AQ69" s="117" t="s">
        <v>80</v>
      </c>
      <c r="AR69" s="118"/>
      <c r="AS69" s="119">
        <v>0</v>
      </c>
      <c r="AT69" s="120">
        <f>ROUND(SUM(AV69:AW69),2)</f>
        <v>0</v>
      </c>
      <c r="AU69" s="121">
        <f>'SO805 - Lokální biocentru...'!P90</f>
        <v>0</v>
      </c>
      <c r="AV69" s="120">
        <f>'SO805 - Lokální biocentru...'!J33</f>
        <v>0</v>
      </c>
      <c r="AW69" s="120">
        <f>'SO805 - Lokální biocentru...'!J34</f>
        <v>0</v>
      </c>
      <c r="AX69" s="120">
        <f>'SO805 - Lokální biocentru...'!J35</f>
        <v>0</v>
      </c>
      <c r="AY69" s="120">
        <f>'SO805 - Lokální biocentru...'!J36</f>
        <v>0</v>
      </c>
      <c r="AZ69" s="120">
        <f>'SO805 - Lokální biocentru...'!F33</f>
        <v>0</v>
      </c>
      <c r="BA69" s="120">
        <f>'SO805 - Lokální biocentru...'!F34</f>
        <v>0</v>
      </c>
      <c r="BB69" s="120">
        <f>'SO805 - Lokální biocentru...'!F35</f>
        <v>0</v>
      </c>
      <c r="BC69" s="120">
        <f>'SO805 - Lokální biocentru...'!F36</f>
        <v>0</v>
      </c>
      <c r="BD69" s="122">
        <f>'SO805 - Lokální biocentru...'!F37</f>
        <v>0</v>
      </c>
      <c r="BE69" s="7"/>
      <c r="BT69" s="123" t="s">
        <v>81</v>
      </c>
      <c r="BV69" s="123" t="s">
        <v>75</v>
      </c>
      <c r="BW69" s="123" t="s">
        <v>125</v>
      </c>
      <c r="BX69" s="123" t="s">
        <v>5</v>
      </c>
      <c r="CL69" s="123" t="s">
        <v>19</v>
      </c>
      <c r="CM69" s="123" t="s">
        <v>83</v>
      </c>
    </row>
    <row r="70" s="7" customFormat="1" ht="16.5" customHeight="1">
      <c r="A70" s="111" t="s">
        <v>77</v>
      </c>
      <c r="B70" s="112"/>
      <c r="C70" s="113"/>
      <c r="D70" s="114" t="s">
        <v>126</v>
      </c>
      <c r="E70" s="114"/>
      <c r="F70" s="114"/>
      <c r="G70" s="114"/>
      <c r="H70" s="114"/>
      <c r="I70" s="115"/>
      <c r="J70" s="114" t="s">
        <v>127</v>
      </c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6">
        <f>'SO806 - Plocha pro terénn...'!J30</f>
        <v>0</v>
      </c>
      <c r="AH70" s="115"/>
      <c r="AI70" s="115"/>
      <c r="AJ70" s="115"/>
      <c r="AK70" s="115"/>
      <c r="AL70" s="115"/>
      <c r="AM70" s="115"/>
      <c r="AN70" s="116">
        <f>SUM(AG70,AT70)</f>
        <v>0</v>
      </c>
      <c r="AO70" s="115"/>
      <c r="AP70" s="115"/>
      <c r="AQ70" s="117" t="s">
        <v>80</v>
      </c>
      <c r="AR70" s="118"/>
      <c r="AS70" s="124">
        <v>0</v>
      </c>
      <c r="AT70" s="125">
        <f>ROUND(SUM(AV70:AW70),2)</f>
        <v>0</v>
      </c>
      <c r="AU70" s="126">
        <f>'SO806 - Plocha pro terénn...'!P91</f>
        <v>0</v>
      </c>
      <c r="AV70" s="125">
        <f>'SO806 - Plocha pro terénn...'!J33</f>
        <v>0</v>
      </c>
      <c r="AW70" s="125">
        <f>'SO806 - Plocha pro terénn...'!J34</f>
        <v>0</v>
      </c>
      <c r="AX70" s="125">
        <f>'SO806 - Plocha pro terénn...'!J35</f>
        <v>0</v>
      </c>
      <c r="AY70" s="125">
        <f>'SO806 - Plocha pro terénn...'!J36</f>
        <v>0</v>
      </c>
      <c r="AZ70" s="125">
        <f>'SO806 - Plocha pro terénn...'!F33</f>
        <v>0</v>
      </c>
      <c r="BA70" s="125">
        <f>'SO806 - Plocha pro terénn...'!F34</f>
        <v>0</v>
      </c>
      <c r="BB70" s="125">
        <f>'SO806 - Plocha pro terénn...'!F35</f>
        <v>0</v>
      </c>
      <c r="BC70" s="125">
        <f>'SO806 - Plocha pro terénn...'!F36</f>
        <v>0</v>
      </c>
      <c r="BD70" s="127">
        <f>'SO806 - Plocha pro terénn...'!F37</f>
        <v>0</v>
      </c>
      <c r="BE70" s="7"/>
      <c r="BT70" s="123" t="s">
        <v>81</v>
      </c>
      <c r="BV70" s="123" t="s">
        <v>75</v>
      </c>
      <c r="BW70" s="123" t="s">
        <v>128</v>
      </c>
      <c r="BX70" s="123" t="s">
        <v>5</v>
      </c>
      <c r="CL70" s="123" t="s">
        <v>19</v>
      </c>
      <c r="CM70" s="123" t="s">
        <v>83</v>
      </c>
    </row>
    <row r="71" s="2" customFormat="1" ht="30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4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44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</row>
  </sheetData>
  <sheetProtection sheet="1" formatColumns="0" formatRows="0" objects="1" scenarios="1" spinCount="100000" saltValue="UDIbUfxjKrlY5Ww6A2arEtNsoTDZ7hsGrVqSO99ceRbjinovyzuBU3iCeBwtXCKrHZkUUCb//QN/sAoja7k1CQ==" hashValue="3S1oWFj6iB6S2SuoHgOtsw+JGGdPNJ6I36Sxv4Qu5NhSph+AQKXqpSeGJWEdZCT/uKZOonPKno3nG0qC/6v/iQ==" algorithmName="SHA-512" password="CC35"/>
  <mergeCells count="102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D69:H69"/>
    <mergeCell ref="J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5" location="'SO101.1 - Polní cesta C2 ...'!C2" display="/"/>
    <hyperlink ref="A56" location="'SO101.2 - Polní cesta C2 ...'!C2" display="/"/>
    <hyperlink ref="A57" location="'SO102.1 - Polní cesta C3 ...'!C2" display="/"/>
    <hyperlink ref="A58" location="'SO102.2 - Polní cesta C3 ...'!C2" display="/"/>
    <hyperlink ref="A59" location="'SO103 - Polní cesta C13'!C2" display="/"/>
    <hyperlink ref="A60" location="'SO104.1 - Polní cesta C14...'!C2" display="/"/>
    <hyperlink ref="A61" location="'SO104.2 - Polní cesta C14...'!C2" display="/"/>
    <hyperlink ref="A62" location="'SO104.3 - Polní cesta C14...'!C2" display="/"/>
    <hyperlink ref="A63" location="'SO301 - Propustek P1'!C2" display="/"/>
    <hyperlink ref="A64" location="'SO302 - Vodohospodářská o...'!C2" display="/"/>
    <hyperlink ref="A65" location="'SO801 - Interakční prvek IP5'!C2" display="/"/>
    <hyperlink ref="A66" location="'SO802 - Interakční prvek IP6'!C2" display="/"/>
    <hyperlink ref="A67" location="'SO803 - Interakční prvek IP8'!C2" display="/"/>
    <hyperlink ref="A68" location="'SO804 - Lokální biokorido...'!C2" display="/"/>
    <hyperlink ref="A69" location="'SO805 - Lokální biocentru...'!C2" display="/"/>
    <hyperlink ref="A70" location="'SO806 - Plocha pro terén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ROUND((SUM(BE97:BE333)),  2)</f>
        <v>0</v>
      </c>
      <c r="G33" s="38"/>
      <c r="H33" s="38"/>
      <c r="I33" s="148">
        <v>0.20999999999999999</v>
      </c>
      <c r="J33" s="147">
        <f>ROUND(((SUM(BE97:BE333))*I33),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ROUND((SUM(BF97:BF333)),  2)</f>
        <v>0</v>
      </c>
      <c r="G34" s="38"/>
      <c r="H34" s="38"/>
      <c r="I34" s="148">
        <v>0.14999999999999999</v>
      </c>
      <c r="J34" s="147">
        <f>ROUND(((SUM(BF97:BF333))*I34),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ROUND((SUM(BG97:BG333)),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ROUND((SUM(BH97:BH333)),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ROUND((SUM(BI97:BI333)),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SO301 - Propustek P1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J146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901</v>
      </c>
      <c r="E63" s="174"/>
      <c r="F63" s="174"/>
      <c r="G63" s="174"/>
      <c r="H63" s="174"/>
      <c r="I63" s="174"/>
      <c r="J63" s="175">
        <f>J168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140</v>
      </c>
      <c r="E64" s="174"/>
      <c r="F64" s="174"/>
      <c r="G64" s="174"/>
      <c r="H64" s="174"/>
      <c r="I64" s="174"/>
      <c r="J64" s="175">
        <f>J218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142</v>
      </c>
      <c r="E65" s="174"/>
      <c r="F65" s="174"/>
      <c r="G65" s="174"/>
      <c r="H65" s="174"/>
      <c r="I65" s="174"/>
      <c r="J65" s="175">
        <f>J259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143</v>
      </c>
      <c r="E66" s="174"/>
      <c r="F66" s="174"/>
      <c r="G66" s="174"/>
      <c r="H66" s="174"/>
      <c r="I66" s="174"/>
      <c r="J66" s="175">
        <f>J269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144</v>
      </c>
      <c r="E67" s="174"/>
      <c r="F67" s="174"/>
      <c r="G67" s="174"/>
      <c r="H67" s="174"/>
      <c r="I67" s="174"/>
      <c r="J67" s="175">
        <f>J274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902</v>
      </c>
      <c r="E68" s="168"/>
      <c r="F68" s="168"/>
      <c r="G68" s="168"/>
      <c r="H68" s="168"/>
      <c r="I68" s="168"/>
      <c r="J68" s="169">
        <f>J277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903</v>
      </c>
      <c r="E69" s="174"/>
      <c r="F69" s="174"/>
      <c r="G69" s="174"/>
      <c r="H69" s="174"/>
      <c r="I69" s="174"/>
      <c r="J69" s="175">
        <f>J278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5"/>
      <c r="C70" s="166"/>
      <c r="D70" s="167" t="s">
        <v>904</v>
      </c>
      <c r="E70" s="168"/>
      <c r="F70" s="168"/>
      <c r="G70" s="168"/>
      <c r="H70" s="168"/>
      <c r="I70" s="168"/>
      <c r="J70" s="169">
        <f>J283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5"/>
      <c r="C71" s="166"/>
      <c r="D71" s="167" t="s">
        <v>145</v>
      </c>
      <c r="E71" s="168"/>
      <c r="F71" s="168"/>
      <c r="G71" s="168"/>
      <c r="H71" s="168"/>
      <c r="I71" s="168"/>
      <c r="J71" s="169">
        <f>J288</f>
        <v>0</v>
      </c>
      <c r="K71" s="166"/>
      <c r="L71" s="17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1"/>
      <c r="C72" s="172"/>
      <c r="D72" s="173" t="s">
        <v>146</v>
      </c>
      <c r="E72" s="174"/>
      <c r="F72" s="174"/>
      <c r="G72" s="174"/>
      <c r="H72" s="174"/>
      <c r="I72" s="174"/>
      <c r="J72" s="175">
        <f>J289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147</v>
      </c>
      <c r="E73" s="174"/>
      <c r="F73" s="174"/>
      <c r="G73" s="174"/>
      <c r="H73" s="174"/>
      <c r="I73" s="174"/>
      <c r="J73" s="175">
        <f>J308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148</v>
      </c>
      <c r="E74" s="174"/>
      <c r="F74" s="174"/>
      <c r="G74" s="174"/>
      <c r="H74" s="174"/>
      <c r="I74" s="174"/>
      <c r="J74" s="175">
        <f>J312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149</v>
      </c>
      <c r="E75" s="174"/>
      <c r="F75" s="174"/>
      <c r="G75" s="174"/>
      <c r="H75" s="174"/>
      <c r="I75" s="174"/>
      <c r="J75" s="175">
        <f>J316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150</v>
      </c>
      <c r="E76" s="174"/>
      <c r="F76" s="174"/>
      <c r="G76" s="174"/>
      <c r="H76" s="174"/>
      <c r="I76" s="174"/>
      <c r="J76" s="175">
        <f>J326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151</v>
      </c>
      <c r="E77" s="174"/>
      <c r="F77" s="174"/>
      <c r="G77" s="174"/>
      <c r="H77" s="174"/>
      <c r="I77" s="174"/>
      <c r="J77" s="175">
        <f>J330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3" s="2" customFormat="1" ht="6.96" customHeight="1">
      <c r="A83" s="38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4.96" customHeight="1">
      <c r="A84" s="38"/>
      <c r="B84" s="39"/>
      <c r="C84" s="23" t="s">
        <v>152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16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160" t="str">
        <f>E7</f>
        <v>Realizace Hynkov I. etapa 20230320</v>
      </c>
      <c r="F87" s="32"/>
      <c r="G87" s="32"/>
      <c r="H87" s="32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130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69" t="str">
        <f>E9</f>
        <v>SO301 - Propustek P1</v>
      </c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F12</f>
        <v>k.ú. Hynkov</v>
      </c>
      <c r="G91" s="40"/>
      <c r="H91" s="40"/>
      <c r="I91" s="32" t="s">
        <v>23</v>
      </c>
      <c r="J91" s="72" t="str">
        <f>IF(J12="","",J12)</f>
        <v>20. 3. 2023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E15</f>
        <v>SPÚ Krajský pozemkový úřad pro Olomoucký kraj</v>
      </c>
      <c r="G93" s="40"/>
      <c r="H93" s="40"/>
      <c r="I93" s="32" t="s">
        <v>31</v>
      </c>
      <c r="J93" s="36" t="str">
        <f>E21</f>
        <v xml:space="preserve"> 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IF(E18="","",E18)</f>
        <v>Vyplň údaj</v>
      </c>
      <c r="G94" s="40"/>
      <c r="H94" s="40"/>
      <c r="I94" s="32" t="s">
        <v>34</v>
      </c>
      <c r="J94" s="36" t="str">
        <f>E24</f>
        <v>AGERIS s.r.o.</v>
      </c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77"/>
      <c r="B96" s="178"/>
      <c r="C96" s="179" t="s">
        <v>153</v>
      </c>
      <c r="D96" s="180" t="s">
        <v>58</v>
      </c>
      <c r="E96" s="180" t="s">
        <v>54</v>
      </c>
      <c r="F96" s="180" t="s">
        <v>55</v>
      </c>
      <c r="G96" s="180" t="s">
        <v>154</v>
      </c>
      <c r="H96" s="180" t="s">
        <v>155</v>
      </c>
      <c r="I96" s="180" t="s">
        <v>156</v>
      </c>
      <c r="J96" s="180" t="s">
        <v>135</v>
      </c>
      <c r="K96" s="181" t="s">
        <v>157</v>
      </c>
      <c r="L96" s="182"/>
      <c r="M96" s="92" t="s">
        <v>19</v>
      </c>
      <c r="N96" s="93" t="s">
        <v>43</v>
      </c>
      <c r="O96" s="93" t="s">
        <v>158</v>
      </c>
      <c r="P96" s="93" t="s">
        <v>159</v>
      </c>
      <c r="Q96" s="93" t="s">
        <v>160</v>
      </c>
      <c r="R96" s="93" t="s">
        <v>161</v>
      </c>
      <c r="S96" s="93" t="s">
        <v>162</v>
      </c>
      <c r="T96" s="94" t="s">
        <v>163</v>
      </c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</row>
    <row r="97" s="2" customFormat="1" ht="22.8" customHeight="1">
      <c r="A97" s="38"/>
      <c r="B97" s="39"/>
      <c r="C97" s="99" t="s">
        <v>164</v>
      </c>
      <c r="D97" s="40"/>
      <c r="E97" s="40"/>
      <c r="F97" s="40"/>
      <c r="G97" s="40"/>
      <c r="H97" s="40"/>
      <c r="I97" s="40"/>
      <c r="J97" s="183">
        <f>BK97</f>
        <v>0</v>
      </c>
      <c r="K97" s="40"/>
      <c r="L97" s="44"/>
      <c r="M97" s="95"/>
      <c r="N97" s="184"/>
      <c r="O97" s="96"/>
      <c r="P97" s="185">
        <f>P98+P277+P283+P288</f>
        <v>0</v>
      </c>
      <c r="Q97" s="96"/>
      <c r="R97" s="185">
        <f>R98+R277+R283+R288</f>
        <v>232.41315975640001</v>
      </c>
      <c r="S97" s="96"/>
      <c r="T97" s="186">
        <f>T98+T277+T283+T288</f>
        <v>221.68000000000001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72</v>
      </c>
      <c r="AU97" s="17" t="s">
        <v>136</v>
      </c>
      <c r="BK97" s="187">
        <f>BK98+BK277+BK283+BK288</f>
        <v>0</v>
      </c>
    </row>
    <row r="98" s="12" customFormat="1" ht="25.92" customHeight="1">
      <c r="A98" s="12"/>
      <c r="B98" s="188"/>
      <c r="C98" s="189"/>
      <c r="D98" s="190" t="s">
        <v>72</v>
      </c>
      <c r="E98" s="191" t="s">
        <v>165</v>
      </c>
      <c r="F98" s="191" t="s">
        <v>166</v>
      </c>
      <c r="G98" s="189"/>
      <c r="H98" s="189"/>
      <c r="I98" s="192"/>
      <c r="J98" s="193">
        <f>BK98</f>
        <v>0</v>
      </c>
      <c r="K98" s="189"/>
      <c r="L98" s="194"/>
      <c r="M98" s="195"/>
      <c r="N98" s="196"/>
      <c r="O98" s="196"/>
      <c r="P98" s="197">
        <f>P99+P146+P168+P218+P259+P269+P274</f>
        <v>0</v>
      </c>
      <c r="Q98" s="196"/>
      <c r="R98" s="197">
        <f>R99+R146+R168+R218+R259+R269+R274</f>
        <v>231.52575975639999</v>
      </c>
      <c r="S98" s="196"/>
      <c r="T98" s="198">
        <f>T99+T146+T168+T218+T259+T269+T274</f>
        <v>221.68000000000001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81</v>
      </c>
      <c r="AT98" s="200" t="s">
        <v>72</v>
      </c>
      <c r="AU98" s="200" t="s">
        <v>73</v>
      </c>
      <c r="AY98" s="199" t="s">
        <v>167</v>
      </c>
      <c r="BK98" s="201">
        <f>BK99+BK146+BK168+BK218+BK259+BK269+BK274</f>
        <v>0</v>
      </c>
    </row>
    <row r="99" s="12" customFormat="1" ht="22.8" customHeight="1">
      <c r="A99" s="12"/>
      <c r="B99" s="188"/>
      <c r="C99" s="189"/>
      <c r="D99" s="190" t="s">
        <v>72</v>
      </c>
      <c r="E99" s="202" t="s">
        <v>81</v>
      </c>
      <c r="F99" s="202" t="s">
        <v>168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SUM(P100:P145)</f>
        <v>0</v>
      </c>
      <c r="Q99" s="196"/>
      <c r="R99" s="197">
        <f>SUM(R100:R145)</f>
        <v>0.46160000000000007</v>
      </c>
      <c r="S99" s="196"/>
      <c r="T99" s="198">
        <f>SUM(T100:T145)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81</v>
      </c>
      <c r="AT99" s="200" t="s">
        <v>72</v>
      </c>
      <c r="AU99" s="200" t="s">
        <v>81</v>
      </c>
      <c r="AY99" s="199" t="s">
        <v>167</v>
      </c>
      <c r="BK99" s="201">
        <f>SUM(BK100:BK145)</f>
        <v>0</v>
      </c>
    </row>
    <row r="100" s="2" customFormat="1" ht="16.5" customHeight="1">
      <c r="A100" s="38"/>
      <c r="B100" s="39"/>
      <c r="C100" s="204" t="s">
        <v>81</v>
      </c>
      <c r="D100" s="204" t="s">
        <v>169</v>
      </c>
      <c r="E100" s="205" t="s">
        <v>905</v>
      </c>
      <c r="F100" s="206" t="s">
        <v>906</v>
      </c>
      <c r="G100" s="207" t="s">
        <v>329</v>
      </c>
      <c r="H100" s="208">
        <v>20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0.021930000000000002</v>
      </c>
      <c r="R100" s="213">
        <f>Q100*H100</f>
        <v>0.43860000000000005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907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908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13" customFormat="1">
      <c r="A102" s="13"/>
      <c r="B102" s="222"/>
      <c r="C102" s="223"/>
      <c r="D102" s="217" t="s">
        <v>177</v>
      </c>
      <c r="E102" s="224" t="s">
        <v>19</v>
      </c>
      <c r="F102" s="225" t="s">
        <v>909</v>
      </c>
      <c r="G102" s="223"/>
      <c r="H102" s="226">
        <v>20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177</v>
      </c>
      <c r="AU102" s="232" t="s">
        <v>83</v>
      </c>
      <c r="AV102" s="13" t="s">
        <v>83</v>
      </c>
      <c r="AW102" s="13" t="s">
        <v>33</v>
      </c>
      <c r="AX102" s="13" t="s">
        <v>81</v>
      </c>
      <c r="AY102" s="232" t="s">
        <v>167</v>
      </c>
    </row>
    <row r="103" s="2" customFormat="1" ht="16.5" customHeight="1">
      <c r="A103" s="38"/>
      <c r="B103" s="39"/>
      <c r="C103" s="246" t="s">
        <v>83</v>
      </c>
      <c r="D103" s="246" t="s">
        <v>252</v>
      </c>
      <c r="E103" s="247" t="s">
        <v>910</v>
      </c>
      <c r="F103" s="248" t="s">
        <v>911</v>
      </c>
      <c r="G103" s="249" t="s">
        <v>360</v>
      </c>
      <c r="H103" s="250">
        <v>0.023</v>
      </c>
      <c r="I103" s="251"/>
      <c r="J103" s="252">
        <f>ROUND(I103*H103,2)</f>
        <v>0</v>
      </c>
      <c r="K103" s="248" t="s">
        <v>183</v>
      </c>
      <c r="L103" s="253"/>
      <c r="M103" s="254" t="s">
        <v>19</v>
      </c>
      <c r="N103" s="255" t="s">
        <v>44</v>
      </c>
      <c r="O103" s="84"/>
      <c r="P103" s="213">
        <f>O103*H103</f>
        <v>0</v>
      </c>
      <c r="Q103" s="213">
        <v>1</v>
      </c>
      <c r="R103" s="213">
        <f>Q103*H103</f>
        <v>0.023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220</v>
      </c>
      <c r="AT103" s="215" t="s">
        <v>252</v>
      </c>
      <c r="AU103" s="215" t="s">
        <v>83</v>
      </c>
      <c r="AY103" s="17" t="s">
        <v>167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173</v>
      </c>
      <c r="BM103" s="215" t="s">
        <v>912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913</v>
      </c>
      <c r="G104" s="223"/>
      <c r="H104" s="226">
        <v>0.023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81</v>
      </c>
      <c r="AY104" s="232" t="s">
        <v>167</v>
      </c>
    </row>
    <row r="105" s="2" customFormat="1" ht="33" customHeight="1">
      <c r="A105" s="38"/>
      <c r="B105" s="39"/>
      <c r="C105" s="204" t="s">
        <v>188</v>
      </c>
      <c r="D105" s="204" t="s">
        <v>169</v>
      </c>
      <c r="E105" s="205" t="s">
        <v>914</v>
      </c>
      <c r="F105" s="206" t="s">
        <v>915</v>
      </c>
      <c r="G105" s="207" t="s">
        <v>172</v>
      </c>
      <c r="H105" s="208">
        <v>171.04499999999999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916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917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918</v>
      </c>
      <c r="G107" s="223"/>
      <c r="H107" s="226">
        <v>12.291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73</v>
      </c>
      <c r="AY107" s="232" t="s">
        <v>167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919</v>
      </c>
      <c r="G108" s="223"/>
      <c r="H108" s="226">
        <v>86.519999999999996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73</v>
      </c>
      <c r="AY108" s="232" t="s">
        <v>167</v>
      </c>
    </row>
    <row r="109" s="13" customFormat="1">
      <c r="A109" s="13"/>
      <c r="B109" s="222"/>
      <c r="C109" s="223"/>
      <c r="D109" s="217" t="s">
        <v>177</v>
      </c>
      <c r="E109" s="224" t="s">
        <v>19</v>
      </c>
      <c r="F109" s="225" t="s">
        <v>920</v>
      </c>
      <c r="G109" s="223"/>
      <c r="H109" s="226">
        <v>26.196999999999999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177</v>
      </c>
      <c r="AU109" s="232" t="s">
        <v>83</v>
      </c>
      <c r="AV109" s="13" t="s">
        <v>83</v>
      </c>
      <c r="AW109" s="13" t="s">
        <v>33</v>
      </c>
      <c r="AX109" s="13" t="s">
        <v>73</v>
      </c>
      <c r="AY109" s="232" t="s">
        <v>167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921</v>
      </c>
      <c r="G110" s="223"/>
      <c r="H110" s="226">
        <v>59.777000000000001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73</v>
      </c>
      <c r="AY110" s="232" t="s">
        <v>167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922</v>
      </c>
      <c r="G111" s="223"/>
      <c r="H111" s="226">
        <v>-13.74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73</v>
      </c>
      <c r="AY111" s="232" t="s">
        <v>167</v>
      </c>
    </row>
    <row r="112" s="14" customFormat="1">
      <c r="A112" s="14"/>
      <c r="B112" s="233"/>
      <c r="C112" s="234"/>
      <c r="D112" s="217" t="s">
        <v>177</v>
      </c>
      <c r="E112" s="235" t="s">
        <v>19</v>
      </c>
      <c r="F112" s="236" t="s">
        <v>179</v>
      </c>
      <c r="G112" s="234"/>
      <c r="H112" s="237">
        <v>171.04499999999999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177</v>
      </c>
      <c r="AU112" s="243" t="s">
        <v>83</v>
      </c>
      <c r="AV112" s="14" t="s">
        <v>173</v>
      </c>
      <c r="AW112" s="14" t="s">
        <v>33</v>
      </c>
      <c r="AX112" s="14" t="s">
        <v>81</v>
      </c>
      <c r="AY112" s="243" t="s">
        <v>167</v>
      </c>
    </row>
    <row r="113" s="2" customFormat="1" ht="24.15" customHeight="1">
      <c r="A113" s="38"/>
      <c r="B113" s="39"/>
      <c r="C113" s="204" t="s">
        <v>173</v>
      </c>
      <c r="D113" s="204" t="s">
        <v>169</v>
      </c>
      <c r="E113" s="205" t="s">
        <v>923</v>
      </c>
      <c r="F113" s="206" t="s">
        <v>924</v>
      </c>
      <c r="G113" s="207" t="s">
        <v>172</v>
      </c>
      <c r="H113" s="208">
        <v>8.6440000000000001</v>
      </c>
      <c r="I113" s="209"/>
      <c r="J113" s="210">
        <f>ROUND(I113*H113,2)</f>
        <v>0</v>
      </c>
      <c r="K113" s="206" t="s">
        <v>183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173</v>
      </c>
      <c r="AT113" s="215" t="s">
        <v>169</v>
      </c>
      <c r="AU113" s="215" t="s">
        <v>83</v>
      </c>
      <c r="AY113" s="17" t="s">
        <v>167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173</v>
      </c>
      <c r="BM113" s="215" t="s">
        <v>925</v>
      </c>
    </row>
    <row r="114" s="2" customFormat="1">
      <c r="A114" s="38"/>
      <c r="B114" s="39"/>
      <c r="C114" s="40"/>
      <c r="D114" s="244" t="s">
        <v>185</v>
      </c>
      <c r="E114" s="40"/>
      <c r="F114" s="245" t="s">
        <v>926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185</v>
      </c>
      <c r="AU114" s="17" t="s">
        <v>83</v>
      </c>
    </row>
    <row r="115" s="13" customFormat="1">
      <c r="A115" s="13"/>
      <c r="B115" s="222"/>
      <c r="C115" s="223"/>
      <c r="D115" s="217" t="s">
        <v>177</v>
      </c>
      <c r="E115" s="224" t="s">
        <v>19</v>
      </c>
      <c r="F115" s="225" t="s">
        <v>927</v>
      </c>
      <c r="G115" s="223"/>
      <c r="H115" s="226">
        <v>8.6440000000000001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177</v>
      </c>
      <c r="AU115" s="232" t="s">
        <v>83</v>
      </c>
      <c r="AV115" s="13" t="s">
        <v>83</v>
      </c>
      <c r="AW115" s="13" t="s">
        <v>33</v>
      </c>
      <c r="AX115" s="13" t="s">
        <v>81</v>
      </c>
      <c r="AY115" s="232" t="s">
        <v>167</v>
      </c>
    </row>
    <row r="116" s="2" customFormat="1" ht="37.8" customHeight="1">
      <c r="A116" s="38"/>
      <c r="B116" s="39"/>
      <c r="C116" s="204" t="s">
        <v>200</v>
      </c>
      <c r="D116" s="204" t="s">
        <v>169</v>
      </c>
      <c r="E116" s="205" t="s">
        <v>207</v>
      </c>
      <c r="F116" s="206" t="s">
        <v>208</v>
      </c>
      <c r="G116" s="207" t="s">
        <v>172</v>
      </c>
      <c r="H116" s="208">
        <v>295.95800000000003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928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210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929</v>
      </c>
      <c r="G118" s="223"/>
      <c r="H118" s="226">
        <v>147.97900000000001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3" customFormat="1">
      <c r="A119" s="13"/>
      <c r="B119" s="222"/>
      <c r="C119" s="223"/>
      <c r="D119" s="217" t="s">
        <v>177</v>
      </c>
      <c r="E119" s="224" t="s">
        <v>19</v>
      </c>
      <c r="F119" s="225" t="s">
        <v>930</v>
      </c>
      <c r="G119" s="223"/>
      <c r="H119" s="226">
        <v>147.97900000000001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177</v>
      </c>
      <c r="AU119" s="232" t="s">
        <v>83</v>
      </c>
      <c r="AV119" s="13" t="s">
        <v>83</v>
      </c>
      <c r="AW119" s="13" t="s">
        <v>33</v>
      </c>
      <c r="AX119" s="13" t="s">
        <v>73</v>
      </c>
      <c r="AY119" s="232" t="s">
        <v>167</v>
      </c>
    </row>
    <row r="120" s="14" customFormat="1">
      <c r="A120" s="14"/>
      <c r="B120" s="233"/>
      <c r="C120" s="234"/>
      <c r="D120" s="217" t="s">
        <v>177</v>
      </c>
      <c r="E120" s="235" t="s">
        <v>19</v>
      </c>
      <c r="F120" s="236" t="s">
        <v>179</v>
      </c>
      <c r="G120" s="234"/>
      <c r="H120" s="237">
        <v>295.95800000000003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177</v>
      </c>
      <c r="AU120" s="243" t="s">
        <v>83</v>
      </c>
      <c r="AV120" s="14" t="s">
        <v>173</v>
      </c>
      <c r="AW120" s="14" t="s">
        <v>33</v>
      </c>
      <c r="AX120" s="14" t="s">
        <v>81</v>
      </c>
      <c r="AY120" s="243" t="s">
        <v>167</v>
      </c>
    </row>
    <row r="121" s="2" customFormat="1" ht="37.8" customHeight="1">
      <c r="A121" s="38"/>
      <c r="B121" s="39"/>
      <c r="C121" s="204" t="s">
        <v>206</v>
      </c>
      <c r="D121" s="204" t="s">
        <v>169</v>
      </c>
      <c r="E121" s="205" t="s">
        <v>232</v>
      </c>
      <c r="F121" s="206" t="s">
        <v>233</v>
      </c>
      <c r="G121" s="207" t="s">
        <v>172</v>
      </c>
      <c r="H121" s="208">
        <v>29.710000000000001</v>
      </c>
      <c r="I121" s="209"/>
      <c r="J121" s="210">
        <f>ROUND(I121*H121,2)</f>
        <v>0</v>
      </c>
      <c r="K121" s="206" t="s">
        <v>183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173</v>
      </c>
      <c r="AT121" s="215" t="s">
        <v>169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931</v>
      </c>
    </row>
    <row r="122" s="2" customFormat="1">
      <c r="A122" s="38"/>
      <c r="B122" s="39"/>
      <c r="C122" s="40"/>
      <c r="D122" s="244" t="s">
        <v>185</v>
      </c>
      <c r="E122" s="40"/>
      <c r="F122" s="245" t="s">
        <v>235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185</v>
      </c>
      <c r="AU122" s="17" t="s">
        <v>83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932</v>
      </c>
      <c r="G123" s="223"/>
      <c r="H123" s="226">
        <v>29.710000000000001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4" customFormat="1">
      <c r="A124" s="14"/>
      <c r="B124" s="233"/>
      <c r="C124" s="234"/>
      <c r="D124" s="217" t="s">
        <v>177</v>
      </c>
      <c r="E124" s="235" t="s">
        <v>19</v>
      </c>
      <c r="F124" s="236" t="s">
        <v>179</v>
      </c>
      <c r="G124" s="234"/>
      <c r="H124" s="237">
        <v>29.710000000000001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177</v>
      </c>
      <c r="AU124" s="243" t="s">
        <v>83</v>
      </c>
      <c r="AV124" s="14" t="s">
        <v>173</v>
      </c>
      <c r="AW124" s="14" t="s">
        <v>33</v>
      </c>
      <c r="AX124" s="14" t="s">
        <v>81</v>
      </c>
      <c r="AY124" s="243" t="s">
        <v>167</v>
      </c>
    </row>
    <row r="125" s="2" customFormat="1" ht="37.8" customHeight="1">
      <c r="A125" s="38"/>
      <c r="B125" s="39"/>
      <c r="C125" s="204" t="s">
        <v>213</v>
      </c>
      <c r="D125" s="204" t="s">
        <v>169</v>
      </c>
      <c r="E125" s="205" t="s">
        <v>238</v>
      </c>
      <c r="F125" s="206" t="s">
        <v>239</v>
      </c>
      <c r="G125" s="207" t="s">
        <v>172</v>
      </c>
      <c r="H125" s="208">
        <v>297.10000000000002</v>
      </c>
      <c r="I125" s="209"/>
      <c r="J125" s="210">
        <f>ROUND(I125*H125,2)</f>
        <v>0</v>
      </c>
      <c r="K125" s="206" t="s">
        <v>183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173</v>
      </c>
      <c r="AT125" s="215" t="s">
        <v>169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173</v>
      </c>
      <c r="BM125" s="215" t="s">
        <v>933</v>
      </c>
    </row>
    <row r="126" s="2" customFormat="1">
      <c r="A126" s="38"/>
      <c r="B126" s="39"/>
      <c r="C126" s="40"/>
      <c r="D126" s="244" t="s">
        <v>185</v>
      </c>
      <c r="E126" s="40"/>
      <c r="F126" s="245" t="s">
        <v>241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185</v>
      </c>
      <c r="AU126" s="17" t="s">
        <v>83</v>
      </c>
    </row>
    <row r="127" s="2" customFormat="1">
      <c r="A127" s="38"/>
      <c r="B127" s="39"/>
      <c r="C127" s="40"/>
      <c r="D127" s="217" t="s">
        <v>175</v>
      </c>
      <c r="E127" s="40"/>
      <c r="F127" s="218" t="s">
        <v>242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175</v>
      </c>
      <c r="AU127" s="17" t="s">
        <v>83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934</v>
      </c>
      <c r="G128" s="223"/>
      <c r="H128" s="226">
        <v>297.10000000000002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81</v>
      </c>
      <c r="AY128" s="232" t="s">
        <v>167</v>
      </c>
    </row>
    <row r="129" s="2" customFormat="1" ht="24.15" customHeight="1">
      <c r="A129" s="38"/>
      <c r="B129" s="39"/>
      <c r="C129" s="204" t="s">
        <v>220</v>
      </c>
      <c r="D129" s="204" t="s">
        <v>169</v>
      </c>
      <c r="E129" s="205" t="s">
        <v>214</v>
      </c>
      <c r="F129" s="206" t="s">
        <v>215</v>
      </c>
      <c r="G129" s="207" t="s">
        <v>172</v>
      </c>
      <c r="H129" s="208">
        <v>149.97900000000001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935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217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2" customFormat="1">
      <c r="A131" s="38"/>
      <c r="B131" s="39"/>
      <c r="C131" s="40"/>
      <c r="D131" s="217" t="s">
        <v>175</v>
      </c>
      <c r="E131" s="40"/>
      <c r="F131" s="218" t="s">
        <v>218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175</v>
      </c>
      <c r="AU131" s="17" t="s">
        <v>83</v>
      </c>
    </row>
    <row r="132" s="13" customFormat="1">
      <c r="A132" s="13"/>
      <c r="B132" s="222"/>
      <c r="C132" s="223"/>
      <c r="D132" s="217" t="s">
        <v>177</v>
      </c>
      <c r="E132" s="224" t="s">
        <v>19</v>
      </c>
      <c r="F132" s="225" t="s">
        <v>936</v>
      </c>
      <c r="G132" s="223"/>
      <c r="H132" s="226">
        <v>149.97900000000001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177</v>
      </c>
      <c r="AU132" s="232" t="s">
        <v>83</v>
      </c>
      <c r="AV132" s="13" t="s">
        <v>83</v>
      </c>
      <c r="AW132" s="13" t="s">
        <v>33</v>
      </c>
      <c r="AX132" s="13" t="s">
        <v>81</v>
      </c>
      <c r="AY132" s="232" t="s">
        <v>167</v>
      </c>
    </row>
    <row r="133" s="2" customFormat="1" ht="24.15" customHeight="1">
      <c r="A133" s="38"/>
      <c r="B133" s="39"/>
      <c r="C133" s="204" t="s">
        <v>225</v>
      </c>
      <c r="D133" s="204" t="s">
        <v>169</v>
      </c>
      <c r="E133" s="205" t="s">
        <v>221</v>
      </c>
      <c r="F133" s="206" t="s">
        <v>694</v>
      </c>
      <c r="G133" s="207" t="s">
        <v>172</v>
      </c>
      <c r="H133" s="208">
        <v>149.97900000000001</v>
      </c>
      <c r="I133" s="209"/>
      <c r="J133" s="210">
        <f>ROUND(I133*H133,2)</f>
        <v>0</v>
      </c>
      <c r="K133" s="206" t="s">
        <v>183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173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937</v>
      </c>
    </row>
    <row r="134" s="2" customFormat="1">
      <c r="A134" s="38"/>
      <c r="B134" s="39"/>
      <c r="C134" s="40"/>
      <c r="D134" s="244" t="s">
        <v>185</v>
      </c>
      <c r="E134" s="40"/>
      <c r="F134" s="245" t="s">
        <v>224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185</v>
      </c>
      <c r="AU134" s="17" t="s">
        <v>83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938</v>
      </c>
      <c r="G135" s="223"/>
      <c r="H135" s="226">
        <v>149.97900000000001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81</v>
      </c>
      <c r="AY135" s="232" t="s">
        <v>167</v>
      </c>
    </row>
    <row r="136" s="2" customFormat="1" ht="24.15" customHeight="1">
      <c r="A136" s="38"/>
      <c r="B136" s="39"/>
      <c r="C136" s="204" t="s">
        <v>231</v>
      </c>
      <c r="D136" s="204" t="s">
        <v>169</v>
      </c>
      <c r="E136" s="205" t="s">
        <v>939</v>
      </c>
      <c r="F136" s="206" t="s">
        <v>940</v>
      </c>
      <c r="G136" s="207" t="s">
        <v>172</v>
      </c>
      <c r="H136" s="208">
        <v>147.97900000000001</v>
      </c>
      <c r="I136" s="209"/>
      <c r="J136" s="210">
        <f>ROUND(I136*H136,2)</f>
        <v>0</v>
      </c>
      <c r="K136" s="206" t="s">
        <v>183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173</v>
      </c>
      <c r="AT136" s="215" t="s">
        <v>169</v>
      </c>
      <c r="AU136" s="215" t="s">
        <v>83</v>
      </c>
      <c r="AY136" s="17" t="s">
        <v>167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173</v>
      </c>
      <c r="BM136" s="215" t="s">
        <v>941</v>
      </c>
    </row>
    <row r="137" s="2" customFormat="1">
      <c r="A137" s="38"/>
      <c r="B137" s="39"/>
      <c r="C137" s="40"/>
      <c r="D137" s="244" t="s">
        <v>185</v>
      </c>
      <c r="E137" s="40"/>
      <c r="F137" s="245" t="s">
        <v>942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943</v>
      </c>
      <c r="G138" s="223"/>
      <c r="H138" s="226">
        <v>0.79200000000000004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73</v>
      </c>
      <c r="AY138" s="232" t="s">
        <v>167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944</v>
      </c>
      <c r="G139" s="223"/>
      <c r="H139" s="226">
        <v>95.171999999999997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73</v>
      </c>
      <c r="AY139" s="232" t="s">
        <v>167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945</v>
      </c>
      <c r="G140" s="223"/>
      <c r="H140" s="226">
        <v>65.754999999999995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73</v>
      </c>
      <c r="AY140" s="232" t="s">
        <v>167</v>
      </c>
    </row>
    <row r="141" s="13" customFormat="1">
      <c r="A141" s="13"/>
      <c r="B141" s="222"/>
      <c r="C141" s="223"/>
      <c r="D141" s="217" t="s">
        <v>177</v>
      </c>
      <c r="E141" s="224" t="s">
        <v>19</v>
      </c>
      <c r="F141" s="225" t="s">
        <v>922</v>
      </c>
      <c r="G141" s="223"/>
      <c r="H141" s="226">
        <v>-13.74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177</v>
      </c>
      <c r="AU141" s="232" t="s">
        <v>83</v>
      </c>
      <c r="AV141" s="13" t="s">
        <v>83</v>
      </c>
      <c r="AW141" s="13" t="s">
        <v>33</v>
      </c>
      <c r="AX141" s="13" t="s">
        <v>73</v>
      </c>
      <c r="AY141" s="232" t="s">
        <v>167</v>
      </c>
    </row>
    <row r="142" s="14" customFormat="1">
      <c r="A142" s="14"/>
      <c r="B142" s="233"/>
      <c r="C142" s="234"/>
      <c r="D142" s="217" t="s">
        <v>177</v>
      </c>
      <c r="E142" s="235" t="s">
        <v>19</v>
      </c>
      <c r="F142" s="236" t="s">
        <v>179</v>
      </c>
      <c r="G142" s="234"/>
      <c r="H142" s="237">
        <v>147.97900000000001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177</v>
      </c>
      <c r="AU142" s="243" t="s">
        <v>83</v>
      </c>
      <c r="AV142" s="14" t="s">
        <v>173</v>
      </c>
      <c r="AW142" s="14" t="s">
        <v>33</v>
      </c>
      <c r="AX142" s="14" t="s">
        <v>81</v>
      </c>
      <c r="AY142" s="243" t="s">
        <v>167</v>
      </c>
    </row>
    <row r="143" s="2" customFormat="1" ht="24.15" customHeight="1">
      <c r="A143" s="38"/>
      <c r="B143" s="39"/>
      <c r="C143" s="204" t="s">
        <v>237</v>
      </c>
      <c r="D143" s="204" t="s">
        <v>169</v>
      </c>
      <c r="E143" s="205" t="s">
        <v>764</v>
      </c>
      <c r="F143" s="206" t="s">
        <v>765</v>
      </c>
      <c r="G143" s="207" t="s">
        <v>172</v>
      </c>
      <c r="H143" s="208">
        <v>76</v>
      </c>
      <c r="I143" s="209"/>
      <c r="J143" s="210">
        <f>ROUND(I143*H143,2)</f>
        <v>0</v>
      </c>
      <c r="K143" s="206" t="s">
        <v>19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766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766</v>
      </c>
      <c r="BM143" s="215" t="s">
        <v>946</v>
      </c>
    </row>
    <row r="144" s="2" customFormat="1">
      <c r="A144" s="38"/>
      <c r="B144" s="39"/>
      <c r="C144" s="40"/>
      <c r="D144" s="217" t="s">
        <v>175</v>
      </c>
      <c r="E144" s="40"/>
      <c r="F144" s="218" t="s">
        <v>768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83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947</v>
      </c>
      <c r="G145" s="223"/>
      <c r="H145" s="226">
        <v>76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81</v>
      </c>
      <c r="AY145" s="232" t="s">
        <v>167</v>
      </c>
    </row>
    <row r="146" s="12" customFormat="1" ht="22.8" customHeight="1">
      <c r="A146" s="12"/>
      <c r="B146" s="188"/>
      <c r="C146" s="189"/>
      <c r="D146" s="190" t="s">
        <v>72</v>
      </c>
      <c r="E146" s="202" t="s">
        <v>83</v>
      </c>
      <c r="F146" s="202" t="s">
        <v>264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SUM(P147:P167)</f>
        <v>0</v>
      </c>
      <c r="Q146" s="196"/>
      <c r="R146" s="197">
        <f>SUM(R147:R167)</f>
        <v>101.3299189</v>
      </c>
      <c r="S146" s="196"/>
      <c r="T146" s="198">
        <f>SUM(T147:T167)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9" t="s">
        <v>81</v>
      </c>
      <c r="AT146" s="200" t="s">
        <v>72</v>
      </c>
      <c r="AU146" s="200" t="s">
        <v>81</v>
      </c>
      <c r="AY146" s="199" t="s">
        <v>167</v>
      </c>
      <c r="BK146" s="201">
        <f>SUM(BK147:BK167)</f>
        <v>0</v>
      </c>
    </row>
    <row r="147" s="2" customFormat="1" ht="24.15" customHeight="1">
      <c r="A147" s="38"/>
      <c r="B147" s="39"/>
      <c r="C147" s="204" t="s">
        <v>245</v>
      </c>
      <c r="D147" s="204" t="s">
        <v>169</v>
      </c>
      <c r="E147" s="205" t="s">
        <v>948</v>
      </c>
      <c r="F147" s="206" t="s">
        <v>949</v>
      </c>
      <c r="G147" s="207" t="s">
        <v>172</v>
      </c>
      <c r="H147" s="208">
        <v>1.248</v>
      </c>
      <c r="I147" s="209"/>
      <c r="J147" s="210">
        <f>ROUND(I147*H147,2)</f>
        <v>0</v>
      </c>
      <c r="K147" s="206" t="s">
        <v>183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2.3234499999999998</v>
      </c>
      <c r="R147" s="213">
        <f>Q147*H147</f>
        <v>2.8996655999999996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173</v>
      </c>
      <c r="AT147" s="215" t="s">
        <v>169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950</v>
      </c>
    </row>
    <row r="148" s="2" customFormat="1">
      <c r="A148" s="38"/>
      <c r="B148" s="39"/>
      <c r="C148" s="40"/>
      <c r="D148" s="244" t="s">
        <v>185</v>
      </c>
      <c r="E148" s="40"/>
      <c r="F148" s="245" t="s">
        <v>951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185</v>
      </c>
      <c r="AU148" s="17" t="s">
        <v>83</v>
      </c>
    </row>
    <row r="149" s="13" customFormat="1">
      <c r="A149" s="13"/>
      <c r="B149" s="222"/>
      <c r="C149" s="223"/>
      <c r="D149" s="217" t="s">
        <v>177</v>
      </c>
      <c r="E149" s="224" t="s">
        <v>19</v>
      </c>
      <c r="F149" s="225" t="s">
        <v>952</v>
      </c>
      <c r="G149" s="223"/>
      <c r="H149" s="226">
        <v>1.248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33</v>
      </c>
      <c r="AX149" s="13" t="s">
        <v>81</v>
      </c>
      <c r="AY149" s="232" t="s">
        <v>167</v>
      </c>
    </row>
    <row r="150" s="2" customFormat="1" ht="21.75" customHeight="1">
      <c r="A150" s="38"/>
      <c r="B150" s="39"/>
      <c r="C150" s="204" t="s">
        <v>251</v>
      </c>
      <c r="D150" s="204" t="s">
        <v>169</v>
      </c>
      <c r="E150" s="205" t="s">
        <v>953</v>
      </c>
      <c r="F150" s="206" t="s">
        <v>954</v>
      </c>
      <c r="G150" s="207" t="s">
        <v>360</v>
      </c>
      <c r="H150" s="208">
        <v>0.033000000000000002</v>
      </c>
      <c r="I150" s="209"/>
      <c r="J150" s="210">
        <f>ROUND(I150*H150,2)</f>
        <v>0</v>
      </c>
      <c r="K150" s="206" t="s">
        <v>183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1.0597399999999999</v>
      </c>
      <c r="R150" s="213">
        <f>Q150*H150</f>
        <v>0.034971419999999996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173</v>
      </c>
      <c r="AT150" s="215" t="s">
        <v>169</v>
      </c>
      <c r="AU150" s="215" t="s">
        <v>83</v>
      </c>
      <c r="AY150" s="17" t="s">
        <v>167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173</v>
      </c>
      <c r="BM150" s="215" t="s">
        <v>955</v>
      </c>
    </row>
    <row r="151" s="2" customFormat="1">
      <c r="A151" s="38"/>
      <c r="B151" s="39"/>
      <c r="C151" s="40"/>
      <c r="D151" s="244" t="s">
        <v>185</v>
      </c>
      <c r="E151" s="40"/>
      <c r="F151" s="245" t="s">
        <v>956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185</v>
      </c>
      <c r="AU151" s="17" t="s">
        <v>83</v>
      </c>
    </row>
    <row r="152" s="13" customFormat="1">
      <c r="A152" s="13"/>
      <c r="B152" s="222"/>
      <c r="C152" s="223"/>
      <c r="D152" s="217" t="s">
        <v>177</v>
      </c>
      <c r="E152" s="224" t="s">
        <v>19</v>
      </c>
      <c r="F152" s="225" t="s">
        <v>957</v>
      </c>
      <c r="G152" s="223"/>
      <c r="H152" s="226">
        <v>0.033000000000000002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177</v>
      </c>
      <c r="AU152" s="232" t="s">
        <v>83</v>
      </c>
      <c r="AV152" s="13" t="s">
        <v>83</v>
      </c>
      <c r="AW152" s="13" t="s">
        <v>33</v>
      </c>
      <c r="AX152" s="13" t="s">
        <v>81</v>
      </c>
      <c r="AY152" s="232" t="s">
        <v>167</v>
      </c>
    </row>
    <row r="153" s="2" customFormat="1" ht="21.75" customHeight="1">
      <c r="A153" s="38"/>
      <c r="B153" s="39"/>
      <c r="C153" s="204" t="s">
        <v>258</v>
      </c>
      <c r="D153" s="204" t="s">
        <v>169</v>
      </c>
      <c r="E153" s="205" t="s">
        <v>958</v>
      </c>
      <c r="F153" s="206" t="s">
        <v>959</v>
      </c>
      <c r="G153" s="207" t="s">
        <v>172</v>
      </c>
      <c r="H153" s="208">
        <v>7.157</v>
      </c>
      <c r="I153" s="209"/>
      <c r="J153" s="210">
        <f>ROUND(I153*H153,2)</f>
        <v>0</v>
      </c>
      <c r="K153" s="206" t="s">
        <v>183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2.4793599999999998</v>
      </c>
      <c r="R153" s="213">
        <f>Q153*H153</f>
        <v>17.744779519999998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173</v>
      </c>
      <c r="AT153" s="215" t="s">
        <v>169</v>
      </c>
      <c r="AU153" s="215" t="s">
        <v>83</v>
      </c>
      <c r="AY153" s="17" t="s">
        <v>167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173</v>
      </c>
      <c r="BM153" s="215" t="s">
        <v>960</v>
      </c>
    </row>
    <row r="154" s="2" customFormat="1">
      <c r="A154" s="38"/>
      <c r="B154" s="39"/>
      <c r="C154" s="40"/>
      <c r="D154" s="244" t="s">
        <v>185</v>
      </c>
      <c r="E154" s="40"/>
      <c r="F154" s="245" t="s">
        <v>961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83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962</v>
      </c>
      <c r="G155" s="223"/>
      <c r="H155" s="226">
        <v>7.157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81</v>
      </c>
      <c r="AY155" s="232" t="s">
        <v>167</v>
      </c>
    </row>
    <row r="156" s="2" customFormat="1" ht="16.5" customHeight="1">
      <c r="A156" s="38"/>
      <c r="B156" s="39"/>
      <c r="C156" s="204" t="s">
        <v>8</v>
      </c>
      <c r="D156" s="204" t="s">
        <v>169</v>
      </c>
      <c r="E156" s="205" t="s">
        <v>963</v>
      </c>
      <c r="F156" s="206" t="s">
        <v>964</v>
      </c>
      <c r="G156" s="207" t="s">
        <v>172</v>
      </c>
      <c r="H156" s="208">
        <v>9.0679999999999996</v>
      </c>
      <c r="I156" s="209"/>
      <c r="J156" s="210">
        <f>ROUND(I156*H156,2)</f>
        <v>0</v>
      </c>
      <c r="K156" s="206" t="s">
        <v>183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1.8907700000000001</v>
      </c>
      <c r="R156" s="213">
        <f>Q156*H156</f>
        <v>17.145502359999998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173</v>
      </c>
      <c r="AT156" s="215" t="s">
        <v>169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965</v>
      </c>
    </row>
    <row r="157" s="2" customFormat="1">
      <c r="A157" s="38"/>
      <c r="B157" s="39"/>
      <c r="C157" s="40"/>
      <c r="D157" s="244" t="s">
        <v>185</v>
      </c>
      <c r="E157" s="40"/>
      <c r="F157" s="245" t="s">
        <v>966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185</v>
      </c>
      <c r="AU157" s="17" t="s">
        <v>83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967</v>
      </c>
      <c r="G158" s="223"/>
      <c r="H158" s="226">
        <v>8.7799999999999994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73</v>
      </c>
      <c r="AY158" s="232" t="s">
        <v>167</v>
      </c>
    </row>
    <row r="159" s="13" customFormat="1">
      <c r="A159" s="13"/>
      <c r="B159" s="222"/>
      <c r="C159" s="223"/>
      <c r="D159" s="217" t="s">
        <v>177</v>
      </c>
      <c r="E159" s="224" t="s">
        <v>19</v>
      </c>
      <c r="F159" s="225" t="s">
        <v>968</v>
      </c>
      <c r="G159" s="223"/>
      <c r="H159" s="226">
        <v>0.28799999999999998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177</v>
      </c>
      <c r="AU159" s="232" t="s">
        <v>83</v>
      </c>
      <c r="AV159" s="13" t="s">
        <v>83</v>
      </c>
      <c r="AW159" s="13" t="s">
        <v>33</v>
      </c>
      <c r="AX159" s="13" t="s">
        <v>73</v>
      </c>
      <c r="AY159" s="232" t="s">
        <v>167</v>
      </c>
    </row>
    <row r="160" s="14" customFormat="1">
      <c r="A160" s="14"/>
      <c r="B160" s="233"/>
      <c r="C160" s="234"/>
      <c r="D160" s="217" t="s">
        <v>177</v>
      </c>
      <c r="E160" s="235" t="s">
        <v>19</v>
      </c>
      <c r="F160" s="236" t="s">
        <v>179</v>
      </c>
      <c r="G160" s="234"/>
      <c r="H160" s="237">
        <v>9.0679999999999996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177</v>
      </c>
      <c r="AU160" s="243" t="s">
        <v>83</v>
      </c>
      <c r="AV160" s="14" t="s">
        <v>173</v>
      </c>
      <c r="AW160" s="14" t="s">
        <v>33</v>
      </c>
      <c r="AX160" s="14" t="s">
        <v>81</v>
      </c>
      <c r="AY160" s="243" t="s">
        <v>167</v>
      </c>
    </row>
    <row r="161" s="2" customFormat="1" ht="16.5" customHeight="1">
      <c r="A161" s="38"/>
      <c r="B161" s="39"/>
      <c r="C161" s="246" t="s">
        <v>271</v>
      </c>
      <c r="D161" s="246" t="s">
        <v>252</v>
      </c>
      <c r="E161" s="247" t="s">
        <v>969</v>
      </c>
      <c r="F161" s="248" t="s">
        <v>970</v>
      </c>
      <c r="G161" s="249" t="s">
        <v>342</v>
      </c>
      <c r="H161" s="250">
        <v>13</v>
      </c>
      <c r="I161" s="251"/>
      <c r="J161" s="252">
        <f>ROUND(I161*H161,2)</f>
        <v>0</v>
      </c>
      <c r="K161" s="248" t="s">
        <v>183</v>
      </c>
      <c r="L161" s="253"/>
      <c r="M161" s="254" t="s">
        <v>19</v>
      </c>
      <c r="N161" s="255" t="s">
        <v>44</v>
      </c>
      <c r="O161" s="84"/>
      <c r="P161" s="213">
        <f>O161*H161</f>
        <v>0</v>
      </c>
      <c r="Q161" s="213">
        <v>4.8849999999999998</v>
      </c>
      <c r="R161" s="213">
        <f>Q161*H161</f>
        <v>63.504999999999995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220</v>
      </c>
      <c r="AT161" s="215" t="s">
        <v>252</v>
      </c>
      <c r="AU161" s="215" t="s">
        <v>83</v>
      </c>
      <c r="AY161" s="17" t="s">
        <v>167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173</v>
      </c>
      <c r="BM161" s="215" t="s">
        <v>971</v>
      </c>
    </row>
    <row r="162" s="2" customFormat="1">
      <c r="A162" s="38"/>
      <c r="B162" s="39"/>
      <c r="C162" s="40"/>
      <c r="D162" s="217" t="s">
        <v>175</v>
      </c>
      <c r="E162" s="40"/>
      <c r="F162" s="218" t="s">
        <v>972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175</v>
      </c>
      <c r="AU162" s="17" t="s">
        <v>83</v>
      </c>
    </row>
    <row r="163" s="13" customFormat="1">
      <c r="A163" s="13"/>
      <c r="B163" s="222"/>
      <c r="C163" s="223"/>
      <c r="D163" s="217" t="s">
        <v>177</v>
      </c>
      <c r="E163" s="224" t="s">
        <v>19</v>
      </c>
      <c r="F163" s="225" t="s">
        <v>973</v>
      </c>
      <c r="G163" s="223"/>
      <c r="H163" s="226">
        <v>7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177</v>
      </c>
      <c r="AU163" s="232" t="s">
        <v>83</v>
      </c>
      <c r="AV163" s="13" t="s">
        <v>83</v>
      </c>
      <c r="AW163" s="13" t="s">
        <v>33</v>
      </c>
      <c r="AX163" s="13" t="s">
        <v>73</v>
      </c>
      <c r="AY163" s="232" t="s">
        <v>167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974</v>
      </c>
      <c r="G164" s="223"/>
      <c r="H164" s="226">
        <v>2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73</v>
      </c>
      <c r="AY164" s="232" t="s">
        <v>167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975</v>
      </c>
      <c r="G165" s="223"/>
      <c r="H165" s="226">
        <v>2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73</v>
      </c>
      <c r="AY165" s="232" t="s">
        <v>167</v>
      </c>
    </row>
    <row r="166" s="13" customFormat="1">
      <c r="A166" s="13"/>
      <c r="B166" s="222"/>
      <c r="C166" s="223"/>
      <c r="D166" s="217" t="s">
        <v>177</v>
      </c>
      <c r="E166" s="224" t="s">
        <v>19</v>
      </c>
      <c r="F166" s="225" t="s">
        <v>976</v>
      </c>
      <c r="G166" s="223"/>
      <c r="H166" s="226">
        <v>2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177</v>
      </c>
      <c r="AU166" s="232" t="s">
        <v>83</v>
      </c>
      <c r="AV166" s="13" t="s">
        <v>83</v>
      </c>
      <c r="AW166" s="13" t="s">
        <v>33</v>
      </c>
      <c r="AX166" s="13" t="s">
        <v>73</v>
      </c>
      <c r="AY166" s="232" t="s">
        <v>167</v>
      </c>
    </row>
    <row r="167" s="14" customFormat="1">
      <c r="A167" s="14"/>
      <c r="B167" s="233"/>
      <c r="C167" s="234"/>
      <c r="D167" s="217" t="s">
        <v>177</v>
      </c>
      <c r="E167" s="235" t="s">
        <v>19</v>
      </c>
      <c r="F167" s="236" t="s">
        <v>179</v>
      </c>
      <c r="G167" s="234"/>
      <c r="H167" s="237">
        <v>13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177</v>
      </c>
      <c r="AU167" s="243" t="s">
        <v>83</v>
      </c>
      <c r="AV167" s="14" t="s">
        <v>173</v>
      </c>
      <c r="AW167" s="14" t="s">
        <v>33</v>
      </c>
      <c r="AX167" s="14" t="s">
        <v>81</v>
      </c>
      <c r="AY167" s="243" t="s">
        <v>167</v>
      </c>
    </row>
    <row r="168" s="12" customFormat="1" ht="22.8" customHeight="1">
      <c r="A168" s="12"/>
      <c r="B168" s="188"/>
      <c r="C168" s="189"/>
      <c r="D168" s="190" t="s">
        <v>72</v>
      </c>
      <c r="E168" s="202" t="s">
        <v>188</v>
      </c>
      <c r="F168" s="202" t="s">
        <v>977</v>
      </c>
      <c r="G168" s="189"/>
      <c r="H168" s="189"/>
      <c r="I168" s="192"/>
      <c r="J168" s="203">
        <f>BK168</f>
        <v>0</v>
      </c>
      <c r="K168" s="189"/>
      <c r="L168" s="194"/>
      <c r="M168" s="195"/>
      <c r="N168" s="196"/>
      <c r="O168" s="196"/>
      <c r="P168" s="197">
        <f>SUM(P169:P217)</f>
        <v>0</v>
      </c>
      <c r="Q168" s="196"/>
      <c r="R168" s="197">
        <f>SUM(R169:R217)</f>
        <v>18.192722380000003</v>
      </c>
      <c r="S168" s="196"/>
      <c r="T168" s="198">
        <f>SUM(T169:T217)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81</v>
      </c>
      <c r="AT168" s="200" t="s">
        <v>72</v>
      </c>
      <c r="AU168" s="200" t="s">
        <v>81</v>
      </c>
      <c r="AY168" s="199" t="s">
        <v>167</v>
      </c>
      <c r="BK168" s="201">
        <f>SUM(BK169:BK217)</f>
        <v>0</v>
      </c>
    </row>
    <row r="169" s="2" customFormat="1" ht="16.5" customHeight="1">
      <c r="A169" s="38"/>
      <c r="B169" s="39"/>
      <c r="C169" s="204" t="s">
        <v>278</v>
      </c>
      <c r="D169" s="204" t="s">
        <v>169</v>
      </c>
      <c r="E169" s="205" t="s">
        <v>978</v>
      </c>
      <c r="F169" s="206" t="s">
        <v>979</v>
      </c>
      <c r="G169" s="207" t="s">
        <v>172</v>
      </c>
      <c r="H169" s="208">
        <v>5.8979999999999997</v>
      </c>
      <c r="I169" s="209"/>
      <c r="J169" s="210">
        <f>ROUND(I169*H169,2)</f>
        <v>0</v>
      </c>
      <c r="K169" s="206" t="s">
        <v>183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2.4778600000000002</v>
      </c>
      <c r="R169" s="213">
        <f>Q169*H169</f>
        <v>14.614418280000001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173</v>
      </c>
      <c r="AT169" s="215" t="s">
        <v>169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980</v>
      </c>
    </row>
    <row r="170" s="2" customFormat="1">
      <c r="A170" s="38"/>
      <c r="B170" s="39"/>
      <c r="C170" s="40"/>
      <c r="D170" s="244" t="s">
        <v>185</v>
      </c>
      <c r="E170" s="40"/>
      <c r="F170" s="245" t="s">
        <v>981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185</v>
      </c>
      <c r="AU170" s="17" t="s">
        <v>83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982</v>
      </c>
      <c r="G171" s="223"/>
      <c r="H171" s="226">
        <v>2.6440000000000001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73</v>
      </c>
      <c r="AY171" s="232" t="s">
        <v>167</v>
      </c>
    </row>
    <row r="172" s="13" customFormat="1">
      <c r="A172" s="13"/>
      <c r="B172" s="222"/>
      <c r="C172" s="223"/>
      <c r="D172" s="217" t="s">
        <v>177</v>
      </c>
      <c r="E172" s="224" t="s">
        <v>19</v>
      </c>
      <c r="F172" s="225" t="s">
        <v>983</v>
      </c>
      <c r="G172" s="223"/>
      <c r="H172" s="226">
        <v>3.254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177</v>
      </c>
      <c r="AU172" s="232" t="s">
        <v>83</v>
      </c>
      <c r="AV172" s="13" t="s">
        <v>83</v>
      </c>
      <c r="AW172" s="13" t="s">
        <v>33</v>
      </c>
      <c r="AX172" s="13" t="s">
        <v>73</v>
      </c>
      <c r="AY172" s="232" t="s">
        <v>167</v>
      </c>
    </row>
    <row r="173" s="14" customFormat="1">
      <c r="A173" s="14"/>
      <c r="B173" s="233"/>
      <c r="C173" s="234"/>
      <c r="D173" s="217" t="s">
        <v>177</v>
      </c>
      <c r="E173" s="235" t="s">
        <v>19</v>
      </c>
      <c r="F173" s="236" t="s">
        <v>179</v>
      </c>
      <c r="G173" s="234"/>
      <c r="H173" s="237">
        <v>5.8979999999999997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177</v>
      </c>
      <c r="AU173" s="243" t="s">
        <v>83</v>
      </c>
      <c r="AV173" s="14" t="s">
        <v>173</v>
      </c>
      <c r="AW173" s="14" t="s">
        <v>33</v>
      </c>
      <c r="AX173" s="14" t="s">
        <v>81</v>
      </c>
      <c r="AY173" s="243" t="s">
        <v>167</v>
      </c>
    </row>
    <row r="174" s="2" customFormat="1" ht="16.5" customHeight="1">
      <c r="A174" s="38"/>
      <c r="B174" s="39"/>
      <c r="C174" s="204" t="s">
        <v>285</v>
      </c>
      <c r="D174" s="204" t="s">
        <v>169</v>
      </c>
      <c r="E174" s="205" t="s">
        <v>984</v>
      </c>
      <c r="F174" s="206" t="s">
        <v>985</v>
      </c>
      <c r="G174" s="207" t="s">
        <v>182</v>
      </c>
      <c r="H174" s="208">
        <v>15.359</v>
      </c>
      <c r="I174" s="209"/>
      <c r="J174" s="210">
        <f>ROUND(I174*H174,2)</f>
        <v>0</v>
      </c>
      <c r="K174" s="206" t="s">
        <v>183</v>
      </c>
      <c r="L174" s="44"/>
      <c r="M174" s="211" t="s">
        <v>19</v>
      </c>
      <c r="N174" s="212" t="s">
        <v>44</v>
      </c>
      <c r="O174" s="84"/>
      <c r="P174" s="213">
        <f>O174*H174</f>
        <v>0</v>
      </c>
      <c r="Q174" s="213">
        <v>0.041739999999999999</v>
      </c>
      <c r="R174" s="213">
        <f>Q174*H174</f>
        <v>0.64108465999999997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173</v>
      </c>
      <c r="AT174" s="215" t="s">
        <v>169</v>
      </c>
      <c r="AU174" s="215" t="s">
        <v>83</v>
      </c>
      <c r="AY174" s="17" t="s">
        <v>167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173</v>
      </c>
      <c r="BM174" s="215" t="s">
        <v>986</v>
      </c>
    </row>
    <row r="175" s="2" customFormat="1">
      <c r="A175" s="38"/>
      <c r="B175" s="39"/>
      <c r="C175" s="40"/>
      <c r="D175" s="244" t="s">
        <v>185</v>
      </c>
      <c r="E175" s="40"/>
      <c r="F175" s="245" t="s">
        <v>987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185</v>
      </c>
      <c r="AU175" s="17" t="s">
        <v>83</v>
      </c>
    </row>
    <row r="176" s="13" customFormat="1">
      <c r="A176" s="13"/>
      <c r="B176" s="222"/>
      <c r="C176" s="223"/>
      <c r="D176" s="217" t="s">
        <v>177</v>
      </c>
      <c r="E176" s="224" t="s">
        <v>19</v>
      </c>
      <c r="F176" s="225" t="s">
        <v>988</v>
      </c>
      <c r="G176" s="223"/>
      <c r="H176" s="226">
        <v>6.9189999999999996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177</v>
      </c>
      <c r="AU176" s="232" t="s">
        <v>83</v>
      </c>
      <c r="AV176" s="13" t="s">
        <v>83</v>
      </c>
      <c r="AW176" s="13" t="s">
        <v>33</v>
      </c>
      <c r="AX176" s="13" t="s">
        <v>73</v>
      </c>
      <c r="AY176" s="232" t="s">
        <v>167</v>
      </c>
    </row>
    <row r="177" s="13" customFormat="1">
      <c r="A177" s="13"/>
      <c r="B177" s="222"/>
      <c r="C177" s="223"/>
      <c r="D177" s="217" t="s">
        <v>177</v>
      </c>
      <c r="E177" s="224" t="s">
        <v>19</v>
      </c>
      <c r="F177" s="225" t="s">
        <v>989</v>
      </c>
      <c r="G177" s="223"/>
      <c r="H177" s="226">
        <v>8.4399999999999995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177</v>
      </c>
      <c r="AU177" s="232" t="s">
        <v>83</v>
      </c>
      <c r="AV177" s="13" t="s">
        <v>83</v>
      </c>
      <c r="AW177" s="13" t="s">
        <v>33</v>
      </c>
      <c r="AX177" s="13" t="s">
        <v>73</v>
      </c>
      <c r="AY177" s="232" t="s">
        <v>167</v>
      </c>
    </row>
    <row r="178" s="14" customFormat="1">
      <c r="A178" s="14"/>
      <c r="B178" s="233"/>
      <c r="C178" s="234"/>
      <c r="D178" s="217" t="s">
        <v>177</v>
      </c>
      <c r="E178" s="235" t="s">
        <v>19</v>
      </c>
      <c r="F178" s="236" t="s">
        <v>179</v>
      </c>
      <c r="G178" s="234"/>
      <c r="H178" s="237">
        <v>15.359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177</v>
      </c>
      <c r="AU178" s="243" t="s">
        <v>83</v>
      </c>
      <c r="AV178" s="14" t="s">
        <v>173</v>
      </c>
      <c r="AW178" s="14" t="s">
        <v>33</v>
      </c>
      <c r="AX178" s="14" t="s">
        <v>81</v>
      </c>
      <c r="AY178" s="243" t="s">
        <v>167</v>
      </c>
    </row>
    <row r="179" s="2" customFormat="1" ht="16.5" customHeight="1">
      <c r="A179" s="38"/>
      <c r="B179" s="39"/>
      <c r="C179" s="204" t="s">
        <v>291</v>
      </c>
      <c r="D179" s="204" t="s">
        <v>169</v>
      </c>
      <c r="E179" s="205" t="s">
        <v>990</v>
      </c>
      <c r="F179" s="206" t="s">
        <v>991</v>
      </c>
      <c r="G179" s="207" t="s">
        <v>182</v>
      </c>
      <c r="H179" s="208">
        <v>15.359</v>
      </c>
      <c r="I179" s="209"/>
      <c r="J179" s="210">
        <f>ROUND(I179*H179,2)</f>
        <v>0</v>
      </c>
      <c r="K179" s="206" t="s">
        <v>183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2.0000000000000002E-05</v>
      </c>
      <c r="R179" s="213">
        <f>Q179*H179</f>
        <v>0.00030718000000000005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173</v>
      </c>
      <c r="AT179" s="215" t="s">
        <v>169</v>
      </c>
      <c r="AU179" s="215" t="s">
        <v>83</v>
      </c>
      <c r="AY179" s="17" t="s">
        <v>167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173</v>
      </c>
      <c r="BM179" s="215" t="s">
        <v>992</v>
      </c>
    </row>
    <row r="180" s="2" customFormat="1">
      <c r="A180" s="38"/>
      <c r="B180" s="39"/>
      <c r="C180" s="40"/>
      <c r="D180" s="244" t="s">
        <v>185</v>
      </c>
      <c r="E180" s="40"/>
      <c r="F180" s="245" t="s">
        <v>993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185</v>
      </c>
      <c r="AU180" s="17" t="s">
        <v>83</v>
      </c>
    </row>
    <row r="181" s="13" customFormat="1">
      <c r="A181" s="13"/>
      <c r="B181" s="222"/>
      <c r="C181" s="223"/>
      <c r="D181" s="217" t="s">
        <v>177</v>
      </c>
      <c r="E181" s="224" t="s">
        <v>19</v>
      </c>
      <c r="F181" s="225" t="s">
        <v>988</v>
      </c>
      <c r="G181" s="223"/>
      <c r="H181" s="226">
        <v>6.9189999999999996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177</v>
      </c>
      <c r="AU181" s="232" t="s">
        <v>83</v>
      </c>
      <c r="AV181" s="13" t="s">
        <v>83</v>
      </c>
      <c r="AW181" s="13" t="s">
        <v>33</v>
      </c>
      <c r="AX181" s="13" t="s">
        <v>73</v>
      </c>
      <c r="AY181" s="232" t="s">
        <v>167</v>
      </c>
    </row>
    <row r="182" s="13" customFormat="1">
      <c r="A182" s="13"/>
      <c r="B182" s="222"/>
      <c r="C182" s="223"/>
      <c r="D182" s="217" t="s">
        <v>177</v>
      </c>
      <c r="E182" s="224" t="s">
        <v>19</v>
      </c>
      <c r="F182" s="225" t="s">
        <v>989</v>
      </c>
      <c r="G182" s="223"/>
      <c r="H182" s="226">
        <v>8.4399999999999995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177</v>
      </c>
      <c r="AU182" s="232" t="s">
        <v>83</v>
      </c>
      <c r="AV182" s="13" t="s">
        <v>83</v>
      </c>
      <c r="AW182" s="13" t="s">
        <v>33</v>
      </c>
      <c r="AX182" s="13" t="s">
        <v>73</v>
      </c>
      <c r="AY182" s="232" t="s">
        <v>167</v>
      </c>
    </row>
    <row r="183" s="14" customFormat="1">
      <c r="A183" s="14"/>
      <c r="B183" s="233"/>
      <c r="C183" s="234"/>
      <c r="D183" s="217" t="s">
        <v>177</v>
      </c>
      <c r="E183" s="235" t="s">
        <v>19</v>
      </c>
      <c r="F183" s="236" t="s">
        <v>179</v>
      </c>
      <c r="G183" s="234"/>
      <c r="H183" s="237">
        <v>15.359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3" t="s">
        <v>177</v>
      </c>
      <c r="AU183" s="243" t="s">
        <v>83</v>
      </c>
      <c r="AV183" s="14" t="s">
        <v>173</v>
      </c>
      <c r="AW183" s="14" t="s">
        <v>33</v>
      </c>
      <c r="AX183" s="14" t="s">
        <v>81</v>
      </c>
      <c r="AY183" s="243" t="s">
        <v>167</v>
      </c>
    </row>
    <row r="184" s="2" customFormat="1" ht="16.5" customHeight="1">
      <c r="A184" s="38"/>
      <c r="B184" s="39"/>
      <c r="C184" s="204" t="s">
        <v>297</v>
      </c>
      <c r="D184" s="204" t="s">
        <v>169</v>
      </c>
      <c r="E184" s="205" t="s">
        <v>994</v>
      </c>
      <c r="F184" s="206" t="s">
        <v>995</v>
      </c>
      <c r="G184" s="207" t="s">
        <v>360</v>
      </c>
      <c r="H184" s="208">
        <v>0.498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1.04877</v>
      </c>
      <c r="R184" s="213">
        <f>Q184*H184</f>
        <v>0.52228746000000004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173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173</v>
      </c>
      <c r="BM184" s="215" t="s">
        <v>996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997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13" customFormat="1">
      <c r="A186" s="13"/>
      <c r="B186" s="222"/>
      <c r="C186" s="223"/>
      <c r="D186" s="217" t="s">
        <v>177</v>
      </c>
      <c r="E186" s="224" t="s">
        <v>19</v>
      </c>
      <c r="F186" s="225" t="s">
        <v>998</v>
      </c>
      <c r="G186" s="223"/>
      <c r="H186" s="226">
        <v>0.106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177</v>
      </c>
      <c r="AU186" s="232" t="s">
        <v>83</v>
      </c>
      <c r="AV186" s="13" t="s">
        <v>83</v>
      </c>
      <c r="AW186" s="13" t="s">
        <v>33</v>
      </c>
      <c r="AX186" s="13" t="s">
        <v>73</v>
      </c>
      <c r="AY186" s="232" t="s">
        <v>167</v>
      </c>
    </row>
    <row r="187" s="13" customFormat="1">
      <c r="A187" s="13"/>
      <c r="B187" s="222"/>
      <c r="C187" s="223"/>
      <c r="D187" s="217" t="s">
        <v>177</v>
      </c>
      <c r="E187" s="224" t="s">
        <v>19</v>
      </c>
      <c r="F187" s="225" t="s">
        <v>999</v>
      </c>
      <c r="G187" s="223"/>
      <c r="H187" s="226">
        <v>0.029000000000000001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177</v>
      </c>
      <c r="AU187" s="232" t="s">
        <v>83</v>
      </c>
      <c r="AV187" s="13" t="s">
        <v>83</v>
      </c>
      <c r="AW187" s="13" t="s">
        <v>33</v>
      </c>
      <c r="AX187" s="13" t="s">
        <v>73</v>
      </c>
      <c r="AY187" s="232" t="s">
        <v>167</v>
      </c>
    </row>
    <row r="188" s="13" customFormat="1">
      <c r="A188" s="13"/>
      <c r="B188" s="222"/>
      <c r="C188" s="223"/>
      <c r="D188" s="217" t="s">
        <v>177</v>
      </c>
      <c r="E188" s="224" t="s">
        <v>19</v>
      </c>
      <c r="F188" s="225" t="s">
        <v>1000</v>
      </c>
      <c r="G188" s="223"/>
      <c r="H188" s="226">
        <v>0.087999999999999995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177</v>
      </c>
      <c r="AU188" s="232" t="s">
        <v>83</v>
      </c>
      <c r="AV188" s="13" t="s">
        <v>83</v>
      </c>
      <c r="AW188" s="13" t="s">
        <v>33</v>
      </c>
      <c r="AX188" s="13" t="s">
        <v>73</v>
      </c>
      <c r="AY188" s="232" t="s">
        <v>167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1001</v>
      </c>
      <c r="G189" s="223"/>
      <c r="H189" s="226">
        <v>0.13100000000000001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73</v>
      </c>
      <c r="AY189" s="232" t="s">
        <v>167</v>
      </c>
    </row>
    <row r="190" s="13" customFormat="1">
      <c r="A190" s="13"/>
      <c r="B190" s="222"/>
      <c r="C190" s="223"/>
      <c r="D190" s="217" t="s">
        <v>177</v>
      </c>
      <c r="E190" s="224" t="s">
        <v>19</v>
      </c>
      <c r="F190" s="225" t="s">
        <v>1002</v>
      </c>
      <c r="G190" s="223"/>
      <c r="H190" s="226">
        <v>0.035999999999999997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177</v>
      </c>
      <c r="AU190" s="232" t="s">
        <v>83</v>
      </c>
      <c r="AV190" s="13" t="s">
        <v>83</v>
      </c>
      <c r="AW190" s="13" t="s">
        <v>33</v>
      </c>
      <c r="AX190" s="13" t="s">
        <v>73</v>
      </c>
      <c r="AY190" s="232" t="s">
        <v>167</v>
      </c>
    </row>
    <row r="191" s="13" customFormat="1">
      <c r="A191" s="13"/>
      <c r="B191" s="222"/>
      <c r="C191" s="223"/>
      <c r="D191" s="217" t="s">
        <v>177</v>
      </c>
      <c r="E191" s="224" t="s">
        <v>19</v>
      </c>
      <c r="F191" s="225" t="s">
        <v>1003</v>
      </c>
      <c r="G191" s="223"/>
      <c r="H191" s="226">
        <v>0.108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177</v>
      </c>
      <c r="AU191" s="232" t="s">
        <v>83</v>
      </c>
      <c r="AV191" s="13" t="s">
        <v>83</v>
      </c>
      <c r="AW191" s="13" t="s">
        <v>33</v>
      </c>
      <c r="AX191" s="13" t="s">
        <v>73</v>
      </c>
      <c r="AY191" s="232" t="s">
        <v>167</v>
      </c>
    </row>
    <row r="192" s="14" customFormat="1">
      <c r="A192" s="14"/>
      <c r="B192" s="233"/>
      <c r="C192" s="234"/>
      <c r="D192" s="217" t="s">
        <v>177</v>
      </c>
      <c r="E192" s="235" t="s">
        <v>19</v>
      </c>
      <c r="F192" s="236" t="s">
        <v>179</v>
      </c>
      <c r="G192" s="234"/>
      <c r="H192" s="237">
        <v>0.498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177</v>
      </c>
      <c r="AU192" s="243" t="s">
        <v>83</v>
      </c>
      <c r="AV192" s="14" t="s">
        <v>173</v>
      </c>
      <c r="AW192" s="14" t="s">
        <v>33</v>
      </c>
      <c r="AX192" s="14" t="s">
        <v>81</v>
      </c>
      <c r="AY192" s="243" t="s">
        <v>167</v>
      </c>
    </row>
    <row r="193" s="2" customFormat="1" ht="37.8" customHeight="1">
      <c r="A193" s="38"/>
      <c r="B193" s="39"/>
      <c r="C193" s="204" t="s">
        <v>7</v>
      </c>
      <c r="D193" s="204" t="s">
        <v>169</v>
      </c>
      <c r="E193" s="205" t="s">
        <v>1004</v>
      </c>
      <c r="F193" s="206" t="s">
        <v>1005</v>
      </c>
      <c r="G193" s="207" t="s">
        <v>182</v>
      </c>
      <c r="H193" s="208">
        <v>19.440000000000001</v>
      </c>
      <c r="I193" s="209"/>
      <c r="J193" s="210">
        <f>ROUND(I193*H193,2)</f>
        <v>0</v>
      </c>
      <c r="K193" s="206" t="s">
        <v>183</v>
      </c>
      <c r="L193" s="44"/>
      <c r="M193" s="211" t="s">
        <v>19</v>
      </c>
      <c r="N193" s="212" t="s">
        <v>44</v>
      </c>
      <c r="O193" s="84"/>
      <c r="P193" s="213">
        <f>O193*H193</f>
        <v>0</v>
      </c>
      <c r="Q193" s="213">
        <v>0.00726</v>
      </c>
      <c r="R193" s="213">
        <f>Q193*H193</f>
        <v>0.14113440000000002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173</v>
      </c>
      <c r="AT193" s="215" t="s">
        <v>169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173</v>
      </c>
      <c r="BM193" s="215" t="s">
        <v>1006</v>
      </c>
    </row>
    <row r="194" s="2" customFormat="1">
      <c r="A194" s="38"/>
      <c r="B194" s="39"/>
      <c r="C194" s="40"/>
      <c r="D194" s="244" t="s">
        <v>185</v>
      </c>
      <c r="E194" s="40"/>
      <c r="F194" s="245" t="s">
        <v>1007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185</v>
      </c>
      <c r="AU194" s="17" t="s">
        <v>83</v>
      </c>
    </row>
    <row r="195" s="13" customFormat="1">
      <c r="A195" s="13"/>
      <c r="B195" s="222"/>
      <c r="C195" s="223"/>
      <c r="D195" s="217" t="s">
        <v>177</v>
      </c>
      <c r="E195" s="224" t="s">
        <v>19</v>
      </c>
      <c r="F195" s="225" t="s">
        <v>1008</v>
      </c>
      <c r="G195" s="223"/>
      <c r="H195" s="226">
        <v>4.4800000000000004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177</v>
      </c>
      <c r="AU195" s="232" t="s">
        <v>83</v>
      </c>
      <c r="AV195" s="13" t="s">
        <v>83</v>
      </c>
      <c r="AW195" s="13" t="s">
        <v>33</v>
      </c>
      <c r="AX195" s="13" t="s">
        <v>73</v>
      </c>
      <c r="AY195" s="232" t="s">
        <v>167</v>
      </c>
    </row>
    <row r="196" s="13" customFormat="1">
      <c r="A196" s="13"/>
      <c r="B196" s="222"/>
      <c r="C196" s="223"/>
      <c r="D196" s="217" t="s">
        <v>177</v>
      </c>
      <c r="E196" s="224" t="s">
        <v>19</v>
      </c>
      <c r="F196" s="225" t="s">
        <v>1009</v>
      </c>
      <c r="G196" s="223"/>
      <c r="H196" s="226">
        <v>14.960000000000001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177</v>
      </c>
      <c r="AU196" s="232" t="s">
        <v>83</v>
      </c>
      <c r="AV196" s="13" t="s">
        <v>83</v>
      </c>
      <c r="AW196" s="13" t="s">
        <v>33</v>
      </c>
      <c r="AX196" s="13" t="s">
        <v>73</v>
      </c>
      <c r="AY196" s="232" t="s">
        <v>167</v>
      </c>
    </row>
    <row r="197" s="14" customFormat="1">
      <c r="A197" s="14"/>
      <c r="B197" s="233"/>
      <c r="C197" s="234"/>
      <c r="D197" s="217" t="s">
        <v>177</v>
      </c>
      <c r="E197" s="235" t="s">
        <v>19</v>
      </c>
      <c r="F197" s="236" t="s">
        <v>179</v>
      </c>
      <c r="G197" s="234"/>
      <c r="H197" s="237">
        <v>19.440000000000001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3" t="s">
        <v>177</v>
      </c>
      <c r="AU197" s="243" t="s">
        <v>83</v>
      </c>
      <c r="AV197" s="14" t="s">
        <v>173</v>
      </c>
      <c r="AW197" s="14" t="s">
        <v>33</v>
      </c>
      <c r="AX197" s="14" t="s">
        <v>81</v>
      </c>
      <c r="AY197" s="243" t="s">
        <v>167</v>
      </c>
    </row>
    <row r="198" s="2" customFormat="1" ht="37.8" customHeight="1">
      <c r="A198" s="38"/>
      <c r="B198" s="39"/>
      <c r="C198" s="204" t="s">
        <v>308</v>
      </c>
      <c r="D198" s="204" t="s">
        <v>169</v>
      </c>
      <c r="E198" s="205" t="s">
        <v>1010</v>
      </c>
      <c r="F198" s="206" t="s">
        <v>1011</v>
      </c>
      <c r="G198" s="207" t="s">
        <v>182</v>
      </c>
      <c r="H198" s="208">
        <v>19.440000000000001</v>
      </c>
      <c r="I198" s="209"/>
      <c r="J198" s="210">
        <f>ROUND(I198*H198,2)</f>
        <v>0</v>
      </c>
      <c r="K198" s="206" t="s">
        <v>183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0.00085999999999999998</v>
      </c>
      <c r="R198" s="213">
        <f>Q198*H198</f>
        <v>0.016718400000000001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173</v>
      </c>
      <c r="AT198" s="215" t="s">
        <v>169</v>
      </c>
      <c r="AU198" s="215" t="s">
        <v>83</v>
      </c>
      <c r="AY198" s="17" t="s">
        <v>167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173</v>
      </c>
      <c r="BM198" s="215" t="s">
        <v>1012</v>
      </c>
    </row>
    <row r="199" s="2" customFormat="1">
      <c r="A199" s="38"/>
      <c r="B199" s="39"/>
      <c r="C199" s="40"/>
      <c r="D199" s="244" t="s">
        <v>185</v>
      </c>
      <c r="E199" s="40"/>
      <c r="F199" s="245" t="s">
        <v>1013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185</v>
      </c>
      <c r="AU199" s="17" t="s">
        <v>83</v>
      </c>
    </row>
    <row r="200" s="13" customFormat="1">
      <c r="A200" s="13"/>
      <c r="B200" s="222"/>
      <c r="C200" s="223"/>
      <c r="D200" s="217" t="s">
        <v>177</v>
      </c>
      <c r="E200" s="224" t="s">
        <v>19</v>
      </c>
      <c r="F200" s="225" t="s">
        <v>1008</v>
      </c>
      <c r="G200" s="223"/>
      <c r="H200" s="226">
        <v>4.4800000000000004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177</v>
      </c>
      <c r="AU200" s="232" t="s">
        <v>83</v>
      </c>
      <c r="AV200" s="13" t="s">
        <v>83</v>
      </c>
      <c r="AW200" s="13" t="s">
        <v>33</v>
      </c>
      <c r="AX200" s="13" t="s">
        <v>73</v>
      </c>
      <c r="AY200" s="232" t="s">
        <v>167</v>
      </c>
    </row>
    <row r="201" s="13" customFormat="1">
      <c r="A201" s="13"/>
      <c r="B201" s="222"/>
      <c r="C201" s="223"/>
      <c r="D201" s="217" t="s">
        <v>177</v>
      </c>
      <c r="E201" s="224" t="s">
        <v>19</v>
      </c>
      <c r="F201" s="225" t="s">
        <v>1009</v>
      </c>
      <c r="G201" s="223"/>
      <c r="H201" s="226">
        <v>14.960000000000001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177</v>
      </c>
      <c r="AU201" s="232" t="s">
        <v>83</v>
      </c>
      <c r="AV201" s="13" t="s">
        <v>83</v>
      </c>
      <c r="AW201" s="13" t="s">
        <v>33</v>
      </c>
      <c r="AX201" s="13" t="s">
        <v>73</v>
      </c>
      <c r="AY201" s="232" t="s">
        <v>167</v>
      </c>
    </row>
    <row r="202" s="14" customFormat="1">
      <c r="A202" s="14"/>
      <c r="B202" s="233"/>
      <c r="C202" s="234"/>
      <c r="D202" s="217" t="s">
        <v>177</v>
      </c>
      <c r="E202" s="235" t="s">
        <v>19</v>
      </c>
      <c r="F202" s="236" t="s">
        <v>179</v>
      </c>
      <c r="G202" s="234"/>
      <c r="H202" s="237">
        <v>19.440000000000001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177</v>
      </c>
      <c r="AU202" s="243" t="s">
        <v>83</v>
      </c>
      <c r="AV202" s="14" t="s">
        <v>173</v>
      </c>
      <c r="AW202" s="14" t="s">
        <v>33</v>
      </c>
      <c r="AX202" s="14" t="s">
        <v>81</v>
      </c>
      <c r="AY202" s="243" t="s">
        <v>167</v>
      </c>
    </row>
    <row r="203" s="2" customFormat="1" ht="16.5" customHeight="1">
      <c r="A203" s="38"/>
      <c r="B203" s="39"/>
      <c r="C203" s="204" t="s">
        <v>314</v>
      </c>
      <c r="D203" s="204" t="s">
        <v>169</v>
      </c>
      <c r="E203" s="205" t="s">
        <v>1014</v>
      </c>
      <c r="F203" s="206" t="s">
        <v>1015</v>
      </c>
      <c r="G203" s="207" t="s">
        <v>329</v>
      </c>
      <c r="H203" s="208">
        <v>17.399999999999999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0.00033</v>
      </c>
      <c r="R203" s="213">
        <f>Q203*H203</f>
        <v>0.0057419999999999997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173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173</v>
      </c>
      <c r="BM203" s="215" t="s">
        <v>1016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1017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13" customFormat="1">
      <c r="A205" s="13"/>
      <c r="B205" s="222"/>
      <c r="C205" s="223"/>
      <c r="D205" s="217" t="s">
        <v>177</v>
      </c>
      <c r="E205" s="224" t="s">
        <v>19</v>
      </c>
      <c r="F205" s="225" t="s">
        <v>1018</v>
      </c>
      <c r="G205" s="223"/>
      <c r="H205" s="226">
        <v>7.7999999999999998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2" t="s">
        <v>177</v>
      </c>
      <c r="AU205" s="232" t="s">
        <v>83</v>
      </c>
      <c r="AV205" s="13" t="s">
        <v>83</v>
      </c>
      <c r="AW205" s="13" t="s">
        <v>33</v>
      </c>
      <c r="AX205" s="13" t="s">
        <v>73</v>
      </c>
      <c r="AY205" s="232" t="s">
        <v>167</v>
      </c>
    </row>
    <row r="206" s="13" customFormat="1">
      <c r="A206" s="13"/>
      <c r="B206" s="222"/>
      <c r="C206" s="223"/>
      <c r="D206" s="217" t="s">
        <v>177</v>
      </c>
      <c r="E206" s="224" t="s">
        <v>19</v>
      </c>
      <c r="F206" s="225" t="s">
        <v>1019</v>
      </c>
      <c r="G206" s="223"/>
      <c r="H206" s="226">
        <v>9.5999999999999996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177</v>
      </c>
      <c r="AU206" s="232" t="s">
        <v>83</v>
      </c>
      <c r="AV206" s="13" t="s">
        <v>83</v>
      </c>
      <c r="AW206" s="13" t="s">
        <v>33</v>
      </c>
      <c r="AX206" s="13" t="s">
        <v>73</v>
      </c>
      <c r="AY206" s="232" t="s">
        <v>167</v>
      </c>
    </row>
    <row r="207" s="14" customFormat="1">
      <c r="A207" s="14"/>
      <c r="B207" s="233"/>
      <c r="C207" s="234"/>
      <c r="D207" s="217" t="s">
        <v>177</v>
      </c>
      <c r="E207" s="235" t="s">
        <v>19</v>
      </c>
      <c r="F207" s="236" t="s">
        <v>179</v>
      </c>
      <c r="G207" s="234"/>
      <c r="H207" s="237">
        <v>17.399999999999999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177</v>
      </c>
      <c r="AU207" s="243" t="s">
        <v>83</v>
      </c>
      <c r="AV207" s="14" t="s">
        <v>173</v>
      </c>
      <c r="AW207" s="14" t="s">
        <v>33</v>
      </c>
      <c r="AX207" s="14" t="s">
        <v>81</v>
      </c>
      <c r="AY207" s="243" t="s">
        <v>167</v>
      </c>
    </row>
    <row r="208" s="2" customFormat="1" ht="16.5" customHeight="1">
      <c r="A208" s="38"/>
      <c r="B208" s="39"/>
      <c r="C208" s="204" t="s">
        <v>320</v>
      </c>
      <c r="D208" s="204" t="s">
        <v>169</v>
      </c>
      <c r="E208" s="205" t="s">
        <v>1020</v>
      </c>
      <c r="F208" s="206" t="s">
        <v>1021</v>
      </c>
      <c r="G208" s="207" t="s">
        <v>342</v>
      </c>
      <c r="H208" s="208">
        <v>7</v>
      </c>
      <c r="I208" s="209"/>
      <c r="J208" s="210">
        <f>ROUND(I208*H208,2)</f>
        <v>0</v>
      </c>
      <c r="K208" s="206" t="s">
        <v>183</v>
      </c>
      <c r="L208" s="44"/>
      <c r="M208" s="211" t="s">
        <v>19</v>
      </c>
      <c r="N208" s="212" t="s">
        <v>44</v>
      </c>
      <c r="O208" s="84"/>
      <c r="P208" s="213">
        <f>O208*H208</f>
        <v>0</v>
      </c>
      <c r="Q208" s="213">
        <v>0.14401</v>
      </c>
      <c r="R208" s="213">
        <f>Q208*H208</f>
        <v>1.00807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173</v>
      </c>
      <c r="AT208" s="215" t="s">
        <v>169</v>
      </c>
      <c r="AU208" s="215" t="s">
        <v>83</v>
      </c>
      <c r="AY208" s="17" t="s">
        <v>167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81</v>
      </c>
      <c r="BK208" s="216">
        <f>ROUND(I208*H208,2)</f>
        <v>0</v>
      </c>
      <c r="BL208" s="17" t="s">
        <v>173</v>
      </c>
      <c r="BM208" s="215" t="s">
        <v>1022</v>
      </c>
    </row>
    <row r="209" s="2" customFormat="1">
      <c r="A209" s="38"/>
      <c r="B209" s="39"/>
      <c r="C209" s="40"/>
      <c r="D209" s="244" t="s">
        <v>185</v>
      </c>
      <c r="E209" s="40"/>
      <c r="F209" s="245" t="s">
        <v>1023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185</v>
      </c>
      <c r="AU209" s="17" t="s">
        <v>83</v>
      </c>
    </row>
    <row r="210" s="13" customFormat="1">
      <c r="A210" s="13"/>
      <c r="B210" s="222"/>
      <c r="C210" s="223"/>
      <c r="D210" s="217" t="s">
        <v>177</v>
      </c>
      <c r="E210" s="224" t="s">
        <v>19</v>
      </c>
      <c r="F210" s="225" t="s">
        <v>1024</v>
      </c>
      <c r="G210" s="223"/>
      <c r="H210" s="226">
        <v>7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177</v>
      </c>
      <c r="AU210" s="232" t="s">
        <v>83</v>
      </c>
      <c r="AV210" s="13" t="s">
        <v>83</v>
      </c>
      <c r="AW210" s="13" t="s">
        <v>33</v>
      </c>
      <c r="AX210" s="13" t="s">
        <v>73</v>
      </c>
      <c r="AY210" s="232" t="s">
        <v>167</v>
      </c>
    </row>
    <row r="211" s="14" customFormat="1">
      <c r="A211" s="14"/>
      <c r="B211" s="233"/>
      <c r="C211" s="234"/>
      <c r="D211" s="217" t="s">
        <v>177</v>
      </c>
      <c r="E211" s="235" t="s">
        <v>19</v>
      </c>
      <c r="F211" s="236" t="s">
        <v>179</v>
      </c>
      <c r="G211" s="234"/>
      <c r="H211" s="237">
        <v>7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177</v>
      </c>
      <c r="AU211" s="243" t="s">
        <v>83</v>
      </c>
      <c r="AV211" s="14" t="s">
        <v>173</v>
      </c>
      <c r="AW211" s="14" t="s">
        <v>33</v>
      </c>
      <c r="AX211" s="14" t="s">
        <v>81</v>
      </c>
      <c r="AY211" s="243" t="s">
        <v>167</v>
      </c>
    </row>
    <row r="212" s="2" customFormat="1" ht="16.5" customHeight="1">
      <c r="A212" s="38"/>
      <c r="B212" s="39"/>
      <c r="C212" s="204" t="s">
        <v>326</v>
      </c>
      <c r="D212" s="204" t="s">
        <v>169</v>
      </c>
      <c r="E212" s="205" t="s">
        <v>1025</v>
      </c>
      <c r="F212" s="206" t="s">
        <v>1026</v>
      </c>
      <c r="G212" s="207" t="s">
        <v>342</v>
      </c>
      <c r="H212" s="208">
        <v>6</v>
      </c>
      <c r="I212" s="209"/>
      <c r="J212" s="210">
        <f>ROUND(I212*H212,2)</f>
        <v>0</v>
      </c>
      <c r="K212" s="206" t="s">
        <v>183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0.20716000000000001</v>
      </c>
      <c r="R212" s="213">
        <f>Q212*H212</f>
        <v>1.2429600000000001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173</v>
      </c>
      <c r="AT212" s="215" t="s">
        <v>169</v>
      </c>
      <c r="AU212" s="215" t="s">
        <v>83</v>
      </c>
      <c r="AY212" s="17" t="s">
        <v>167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173</v>
      </c>
      <c r="BM212" s="215" t="s">
        <v>1027</v>
      </c>
    </row>
    <row r="213" s="2" customFormat="1">
      <c r="A213" s="38"/>
      <c r="B213" s="39"/>
      <c r="C213" s="40"/>
      <c r="D213" s="244" t="s">
        <v>185</v>
      </c>
      <c r="E213" s="40"/>
      <c r="F213" s="245" t="s">
        <v>1028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185</v>
      </c>
      <c r="AU213" s="17" t="s">
        <v>83</v>
      </c>
    </row>
    <row r="214" s="13" customFormat="1">
      <c r="A214" s="13"/>
      <c r="B214" s="222"/>
      <c r="C214" s="223"/>
      <c r="D214" s="217" t="s">
        <v>177</v>
      </c>
      <c r="E214" s="224" t="s">
        <v>19</v>
      </c>
      <c r="F214" s="225" t="s">
        <v>974</v>
      </c>
      <c r="G214" s="223"/>
      <c r="H214" s="226">
        <v>2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177</v>
      </c>
      <c r="AU214" s="232" t="s">
        <v>83</v>
      </c>
      <c r="AV214" s="13" t="s">
        <v>83</v>
      </c>
      <c r="AW214" s="13" t="s">
        <v>33</v>
      </c>
      <c r="AX214" s="13" t="s">
        <v>73</v>
      </c>
      <c r="AY214" s="232" t="s">
        <v>167</v>
      </c>
    </row>
    <row r="215" s="13" customFormat="1">
      <c r="A215" s="13"/>
      <c r="B215" s="222"/>
      <c r="C215" s="223"/>
      <c r="D215" s="217" t="s">
        <v>177</v>
      </c>
      <c r="E215" s="224" t="s">
        <v>19</v>
      </c>
      <c r="F215" s="225" t="s">
        <v>975</v>
      </c>
      <c r="G215" s="223"/>
      <c r="H215" s="226">
        <v>2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177</v>
      </c>
      <c r="AU215" s="232" t="s">
        <v>83</v>
      </c>
      <c r="AV215" s="13" t="s">
        <v>83</v>
      </c>
      <c r="AW215" s="13" t="s">
        <v>33</v>
      </c>
      <c r="AX215" s="13" t="s">
        <v>73</v>
      </c>
      <c r="AY215" s="232" t="s">
        <v>167</v>
      </c>
    </row>
    <row r="216" s="13" customFormat="1">
      <c r="A216" s="13"/>
      <c r="B216" s="222"/>
      <c r="C216" s="223"/>
      <c r="D216" s="217" t="s">
        <v>177</v>
      </c>
      <c r="E216" s="224" t="s">
        <v>19</v>
      </c>
      <c r="F216" s="225" t="s">
        <v>976</v>
      </c>
      <c r="G216" s="223"/>
      <c r="H216" s="226">
        <v>2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177</v>
      </c>
      <c r="AU216" s="232" t="s">
        <v>83</v>
      </c>
      <c r="AV216" s="13" t="s">
        <v>83</v>
      </c>
      <c r="AW216" s="13" t="s">
        <v>33</v>
      </c>
      <c r="AX216" s="13" t="s">
        <v>73</v>
      </c>
      <c r="AY216" s="232" t="s">
        <v>167</v>
      </c>
    </row>
    <row r="217" s="14" customFormat="1">
      <c r="A217" s="14"/>
      <c r="B217" s="233"/>
      <c r="C217" s="234"/>
      <c r="D217" s="217" t="s">
        <v>177</v>
      </c>
      <c r="E217" s="235" t="s">
        <v>19</v>
      </c>
      <c r="F217" s="236" t="s">
        <v>179</v>
      </c>
      <c r="G217" s="234"/>
      <c r="H217" s="237">
        <v>6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3" t="s">
        <v>177</v>
      </c>
      <c r="AU217" s="243" t="s">
        <v>83</v>
      </c>
      <c r="AV217" s="14" t="s">
        <v>173</v>
      </c>
      <c r="AW217" s="14" t="s">
        <v>33</v>
      </c>
      <c r="AX217" s="14" t="s">
        <v>81</v>
      </c>
      <c r="AY217" s="243" t="s">
        <v>167</v>
      </c>
    </row>
    <row r="218" s="12" customFormat="1" ht="22.8" customHeight="1">
      <c r="A218" s="12"/>
      <c r="B218" s="188"/>
      <c r="C218" s="189"/>
      <c r="D218" s="190" t="s">
        <v>72</v>
      </c>
      <c r="E218" s="202" t="s">
        <v>173</v>
      </c>
      <c r="F218" s="202" t="s">
        <v>270</v>
      </c>
      <c r="G218" s="189"/>
      <c r="H218" s="189"/>
      <c r="I218" s="192"/>
      <c r="J218" s="203">
        <f>BK218</f>
        <v>0</v>
      </c>
      <c r="K218" s="189"/>
      <c r="L218" s="194"/>
      <c r="M218" s="195"/>
      <c r="N218" s="196"/>
      <c r="O218" s="196"/>
      <c r="P218" s="197">
        <f>SUM(P219:P258)</f>
        <v>0</v>
      </c>
      <c r="Q218" s="196"/>
      <c r="R218" s="197">
        <f>SUM(R219:R258)</f>
        <v>110.9864588364</v>
      </c>
      <c r="S218" s="196"/>
      <c r="T218" s="198">
        <f>SUM(T219:T258)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9" t="s">
        <v>81</v>
      </c>
      <c r="AT218" s="200" t="s">
        <v>72</v>
      </c>
      <c r="AU218" s="200" t="s">
        <v>81</v>
      </c>
      <c r="AY218" s="199" t="s">
        <v>167</v>
      </c>
      <c r="BK218" s="201">
        <f>SUM(BK219:BK258)</f>
        <v>0</v>
      </c>
    </row>
    <row r="219" s="2" customFormat="1" ht="24.15" customHeight="1">
      <c r="A219" s="38"/>
      <c r="B219" s="39"/>
      <c r="C219" s="204" t="s">
        <v>333</v>
      </c>
      <c r="D219" s="204" t="s">
        <v>169</v>
      </c>
      <c r="E219" s="205" t="s">
        <v>1029</v>
      </c>
      <c r="F219" s="206" t="s">
        <v>1030</v>
      </c>
      <c r="G219" s="207" t="s">
        <v>172</v>
      </c>
      <c r="H219" s="208">
        <v>8.7799999999999994</v>
      </c>
      <c r="I219" s="209"/>
      <c r="J219" s="210">
        <f>ROUND(I219*H219,2)</f>
        <v>0</v>
      </c>
      <c r="K219" s="206" t="s">
        <v>183</v>
      </c>
      <c r="L219" s="44"/>
      <c r="M219" s="211" t="s">
        <v>19</v>
      </c>
      <c r="N219" s="212" t="s">
        <v>44</v>
      </c>
      <c r="O219" s="84"/>
      <c r="P219" s="213">
        <f>O219*H219</f>
        <v>0</v>
      </c>
      <c r="Q219" s="213">
        <v>2.234</v>
      </c>
      <c r="R219" s="213">
        <f>Q219*H219</f>
        <v>19.614519999999999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173</v>
      </c>
      <c r="AT219" s="215" t="s">
        <v>169</v>
      </c>
      <c r="AU219" s="215" t="s">
        <v>83</v>
      </c>
      <c r="AY219" s="17" t="s">
        <v>167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81</v>
      </c>
      <c r="BK219" s="216">
        <f>ROUND(I219*H219,2)</f>
        <v>0</v>
      </c>
      <c r="BL219" s="17" t="s">
        <v>173</v>
      </c>
      <c r="BM219" s="215" t="s">
        <v>1031</v>
      </c>
    </row>
    <row r="220" s="2" customFormat="1">
      <c r="A220" s="38"/>
      <c r="B220" s="39"/>
      <c r="C220" s="40"/>
      <c r="D220" s="244" t="s">
        <v>185</v>
      </c>
      <c r="E220" s="40"/>
      <c r="F220" s="245" t="s">
        <v>1032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185</v>
      </c>
      <c r="AU220" s="17" t="s">
        <v>83</v>
      </c>
    </row>
    <row r="221" s="13" customFormat="1">
      <c r="A221" s="13"/>
      <c r="B221" s="222"/>
      <c r="C221" s="223"/>
      <c r="D221" s="217" t="s">
        <v>177</v>
      </c>
      <c r="E221" s="224" t="s">
        <v>19</v>
      </c>
      <c r="F221" s="225" t="s">
        <v>1033</v>
      </c>
      <c r="G221" s="223"/>
      <c r="H221" s="226">
        <v>8.7799999999999994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177</v>
      </c>
      <c r="AU221" s="232" t="s">
        <v>83</v>
      </c>
      <c r="AV221" s="13" t="s">
        <v>83</v>
      </c>
      <c r="AW221" s="13" t="s">
        <v>33</v>
      </c>
      <c r="AX221" s="13" t="s">
        <v>81</v>
      </c>
      <c r="AY221" s="232" t="s">
        <v>167</v>
      </c>
    </row>
    <row r="222" s="2" customFormat="1" ht="16.5" customHeight="1">
      <c r="A222" s="38"/>
      <c r="B222" s="39"/>
      <c r="C222" s="204" t="s">
        <v>339</v>
      </c>
      <c r="D222" s="204" t="s">
        <v>169</v>
      </c>
      <c r="E222" s="205" t="s">
        <v>1034</v>
      </c>
      <c r="F222" s="206" t="s">
        <v>1035</v>
      </c>
      <c r="G222" s="207" t="s">
        <v>182</v>
      </c>
      <c r="H222" s="208">
        <v>15.984999999999999</v>
      </c>
      <c r="I222" s="209"/>
      <c r="J222" s="210">
        <f>ROUND(I222*H222,2)</f>
        <v>0</v>
      </c>
      <c r="K222" s="206" t="s">
        <v>183</v>
      </c>
      <c r="L222" s="44"/>
      <c r="M222" s="211" t="s">
        <v>19</v>
      </c>
      <c r="N222" s="212" t="s">
        <v>44</v>
      </c>
      <c r="O222" s="84"/>
      <c r="P222" s="213">
        <f>O222*H222</f>
        <v>0</v>
      </c>
      <c r="Q222" s="213">
        <v>0.45584000000000002</v>
      </c>
      <c r="R222" s="213">
        <f>Q222*H222</f>
        <v>7.2866024000000005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173</v>
      </c>
      <c r="AT222" s="215" t="s">
        <v>169</v>
      </c>
      <c r="AU222" s="215" t="s">
        <v>83</v>
      </c>
      <c r="AY222" s="17" t="s">
        <v>167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81</v>
      </c>
      <c r="BK222" s="216">
        <f>ROUND(I222*H222,2)</f>
        <v>0</v>
      </c>
      <c r="BL222" s="17" t="s">
        <v>173</v>
      </c>
      <c r="BM222" s="215" t="s">
        <v>1036</v>
      </c>
    </row>
    <row r="223" s="2" customFormat="1">
      <c r="A223" s="38"/>
      <c r="B223" s="39"/>
      <c r="C223" s="40"/>
      <c r="D223" s="244" t="s">
        <v>185</v>
      </c>
      <c r="E223" s="40"/>
      <c r="F223" s="245" t="s">
        <v>1037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185</v>
      </c>
      <c r="AU223" s="17" t="s">
        <v>83</v>
      </c>
    </row>
    <row r="224" s="13" customFormat="1">
      <c r="A224" s="13"/>
      <c r="B224" s="222"/>
      <c r="C224" s="223"/>
      <c r="D224" s="217" t="s">
        <v>177</v>
      </c>
      <c r="E224" s="224" t="s">
        <v>19</v>
      </c>
      <c r="F224" s="225" t="s">
        <v>1038</v>
      </c>
      <c r="G224" s="223"/>
      <c r="H224" s="226">
        <v>15.984999999999999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177</v>
      </c>
      <c r="AU224" s="232" t="s">
        <v>83</v>
      </c>
      <c r="AV224" s="13" t="s">
        <v>83</v>
      </c>
      <c r="AW224" s="13" t="s">
        <v>33</v>
      </c>
      <c r="AX224" s="13" t="s">
        <v>81</v>
      </c>
      <c r="AY224" s="232" t="s">
        <v>167</v>
      </c>
    </row>
    <row r="225" s="2" customFormat="1" ht="16.5" customHeight="1">
      <c r="A225" s="38"/>
      <c r="B225" s="39"/>
      <c r="C225" s="204" t="s">
        <v>346</v>
      </c>
      <c r="D225" s="204" t="s">
        <v>169</v>
      </c>
      <c r="E225" s="205" t="s">
        <v>1039</v>
      </c>
      <c r="F225" s="206" t="s">
        <v>1040</v>
      </c>
      <c r="G225" s="207" t="s">
        <v>172</v>
      </c>
      <c r="H225" s="208">
        <v>3.528</v>
      </c>
      <c r="I225" s="209"/>
      <c r="J225" s="210">
        <f>ROUND(I225*H225,2)</f>
        <v>0</v>
      </c>
      <c r="K225" s="206" t="s">
        <v>183</v>
      </c>
      <c r="L225" s="44"/>
      <c r="M225" s="211" t="s">
        <v>19</v>
      </c>
      <c r="N225" s="212" t="s">
        <v>44</v>
      </c>
      <c r="O225" s="84"/>
      <c r="P225" s="213">
        <f>O225*H225</f>
        <v>0</v>
      </c>
      <c r="Q225" s="213">
        <v>2.28268</v>
      </c>
      <c r="R225" s="213">
        <f>Q225*H225</f>
        <v>8.0532950400000001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173</v>
      </c>
      <c r="AT225" s="215" t="s">
        <v>169</v>
      </c>
      <c r="AU225" s="215" t="s">
        <v>83</v>
      </c>
      <c r="AY225" s="17" t="s">
        <v>167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81</v>
      </c>
      <c r="BK225" s="216">
        <f>ROUND(I225*H225,2)</f>
        <v>0</v>
      </c>
      <c r="BL225" s="17" t="s">
        <v>173</v>
      </c>
      <c r="BM225" s="215" t="s">
        <v>1041</v>
      </c>
    </row>
    <row r="226" s="2" customFormat="1">
      <c r="A226" s="38"/>
      <c r="B226" s="39"/>
      <c r="C226" s="40"/>
      <c r="D226" s="244" t="s">
        <v>185</v>
      </c>
      <c r="E226" s="40"/>
      <c r="F226" s="245" t="s">
        <v>1042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185</v>
      </c>
      <c r="AU226" s="17" t="s">
        <v>83</v>
      </c>
    </row>
    <row r="227" s="13" customFormat="1">
      <c r="A227" s="13"/>
      <c r="B227" s="222"/>
      <c r="C227" s="223"/>
      <c r="D227" s="217" t="s">
        <v>177</v>
      </c>
      <c r="E227" s="224" t="s">
        <v>19</v>
      </c>
      <c r="F227" s="225" t="s">
        <v>1043</v>
      </c>
      <c r="G227" s="223"/>
      <c r="H227" s="226">
        <v>3.528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177</v>
      </c>
      <c r="AU227" s="232" t="s">
        <v>83</v>
      </c>
      <c r="AV227" s="13" t="s">
        <v>83</v>
      </c>
      <c r="AW227" s="13" t="s">
        <v>33</v>
      </c>
      <c r="AX227" s="13" t="s">
        <v>81</v>
      </c>
      <c r="AY227" s="232" t="s">
        <v>167</v>
      </c>
    </row>
    <row r="228" s="2" customFormat="1" ht="24.15" customHeight="1">
      <c r="A228" s="38"/>
      <c r="B228" s="39"/>
      <c r="C228" s="204" t="s">
        <v>352</v>
      </c>
      <c r="D228" s="204" t="s">
        <v>169</v>
      </c>
      <c r="E228" s="205" t="s">
        <v>1044</v>
      </c>
      <c r="F228" s="206" t="s">
        <v>1045</v>
      </c>
      <c r="G228" s="207" t="s">
        <v>172</v>
      </c>
      <c r="H228" s="208">
        <v>7.9210000000000003</v>
      </c>
      <c r="I228" s="209"/>
      <c r="J228" s="210">
        <f>ROUND(I228*H228,2)</f>
        <v>0</v>
      </c>
      <c r="K228" s="206" t="s">
        <v>183</v>
      </c>
      <c r="L228" s="44"/>
      <c r="M228" s="211" t="s">
        <v>19</v>
      </c>
      <c r="N228" s="212" t="s">
        <v>44</v>
      </c>
      <c r="O228" s="84"/>
      <c r="P228" s="213">
        <f>O228*H228</f>
        <v>0</v>
      </c>
      <c r="Q228" s="213">
        <v>2.0032199999999998</v>
      </c>
      <c r="R228" s="213">
        <f>Q228*H228</f>
        <v>15.867505619999999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173</v>
      </c>
      <c r="AT228" s="215" t="s">
        <v>169</v>
      </c>
      <c r="AU228" s="215" t="s">
        <v>83</v>
      </c>
      <c r="AY228" s="17" t="s">
        <v>167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81</v>
      </c>
      <c r="BK228" s="216">
        <f>ROUND(I228*H228,2)</f>
        <v>0</v>
      </c>
      <c r="BL228" s="17" t="s">
        <v>173</v>
      </c>
      <c r="BM228" s="215" t="s">
        <v>1046</v>
      </c>
    </row>
    <row r="229" s="2" customFormat="1">
      <c r="A229" s="38"/>
      <c r="B229" s="39"/>
      <c r="C229" s="40"/>
      <c r="D229" s="244" t="s">
        <v>185</v>
      </c>
      <c r="E229" s="40"/>
      <c r="F229" s="245" t="s">
        <v>1047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185</v>
      </c>
      <c r="AU229" s="17" t="s">
        <v>83</v>
      </c>
    </row>
    <row r="230" s="13" customFormat="1">
      <c r="A230" s="13"/>
      <c r="B230" s="222"/>
      <c r="C230" s="223"/>
      <c r="D230" s="217" t="s">
        <v>177</v>
      </c>
      <c r="E230" s="224" t="s">
        <v>19</v>
      </c>
      <c r="F230" s="225" t="s">
        <v>1048</v>
      </c>
      <c r="G230" s="223"/>
      <c r="H230" s="226">
        <v>7.9210000000000003</v>
      </c>
      <c r="I230" s="227"/>
      <c r="J230" s="223"/>
      <c r="K230" s="223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177</v>
      </c>
      <c r="AU230" s="232" t="s">
        <v>83</v>
      </c>
      <c r="AV230" s="13" t="s">
        <v>83</v>
      </c>
      <c r="AW230" s="13" t="s">
        <v>33</v>
      </c>
      <c r="AX230" s="13" t="s">
        <v>81</v>
      </c>
      <c r="AY230" s="232" t="s">
        <v>167</v>
      </c>
    </row>
    <row r="231" s="2" customFormat="1" ht="33" customHeight="1">
      <c r="A231" s="38"/>
      <c r="B231" s="39"/>
      <c r="C231" s="204" t="s">
        <v>357</v>
      </c>
      <c r="D231" s="204" t="s">
        <v>169</v>
      </c>
      <c r="E231" s="205" t="s">
        <v>1049</v>
      </c>
      <c r="F231" s="206" t="s">
        <v>1050</v>
      </c>
      <c r="G231" s="207" t="s">
        <v>182</v>
      </c>
      <c r="H231" s="208">
        <v>5</v>
      </c>
      <c r="I231" s="209"/>
      <c r="J231" s="210">
        <f>ROUND(I231*H231,2)</f>
        <v>0</v>
      </c>
      <c r="K231" s="206" t="s">
        <v>183</v>
      </c>
      <c r="L231" s="44"/>
      <c r="M231" s="211" t="s">
        <v>19</v>
      </c>
      <c r="N231" s="212" t="s">
        <v>44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173</v>
      </c>
      <c r="AT231" s="215" t="s">
        <v>169</v>
      </c>
      <c r="AU231" s="215" t="s">
        <v>83</v>
      </c>
      <c r="AY231" s="17" t="s">
        <v>167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81</v>
      </c>
      <c r="BK231" s="216">
        <f>ROUND(I231*H231,2)</f>
        <v>0</v>
      </c>
      <c r="BL231" s="17" t="s">
        <v>173</v>
      </c>
      <c r="BM231" s="215" t="s">
        <v>1051</v>
      </c>
    </row>
    <row r="232" s="2" customFormat="1">
      <c r="A232" s="38"/>
      <c r="B232" s="39"/>
      <c r="C232" s="40"/>
      <c r="D232" s="244" t="s">
        <v>185</v>
      </c>
      <c r="E232" s="40"/>
      <c r="F232" s="245" t="s">
        <v>1052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185</v>
      </c>
      <c r="AU232" s="17" t="s">
        <v>83</v>
      </c>
    </row>
    <row r="233" s="13" customFormat="1">
      <c r="A233" s="13"/>
      <c r="B233" s="222"/>
      <c r="C233" s="223"/>
      <c r="D233" s="217" t="s">
        <v>177</v>
      </c>
      <c r="E233" s="224" t="s">
        <v>19</v>
      </c>
      <c r="F233" s="225" t="s">
        <v>1053</v>
      </c>
      <c r="G233" s="223"/>
      <c r="H233" s="226">
        <v>5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177</v>
      </c>
      <c r="AU233" s="232" t="s">
        <v>83</v>
      </c>
      <c r="AV233" s="13" t="s">
        <v>83</v>
      </c>
      <c r="AW233" s="13" t="s">
        <v>33</v>
      </c>
      <c r="AX233" s="13" t="s">
        <v>81</v>
      </c>
      <c r="AY233" s="232" t="s">
        <v>167</v>
      </c>
    </row>
    <row r="234" s="2" customFormat="1" ht="33" customHeight="1">
      <c r="A234" s="38"/>
      <c r="B234" s="39"/>
      <c r="C234" s="204" t="s">
        <v>363</v>
      </c>
      <c r="D234" s="204" t="s">
        <v>169</v>
      </c>
      <c r="E234" s="205" t="s">
        <v>1054</v>
      </c>
      <c r="F234" s="206" t="s">
        <v>1055</v>
      </c>
      <c r="G234" s="207" t="s">
        <v>172</v>
      </c>
      <c r="H234" s="208">
        <v>2.4580000000000002</v>
      </c>
      <c r="I234" s="209"/>
      <c r="J234" s="210">
        <f>ROUND(I234*H234,2)</f>
        <v>0</v>
      </c>
      <c r="K234" s="206" t="s">
        <v>183</v>
      </c>
      <c r="L234" s="44"/>
      <c r="M234" s="211" t="s">
        <v>19</v>
      </c>
      <c r="N234" s="212" t="s">
        <v>44</v>
      </c>
      <c r="O234" s="84"/>
      <c r="P234" s="213">
        <f>O234*H234</f>
        <v>0</v>
      </c>
      <c r="Q234" s="213">
        <v>1.8480000000000001</v>
      </c>
      <c r="R234" s="213">
        <f>Q234*H234</f>
        <v>4.5423840000000002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173</v>
      </c>
      <c r="AT234" s="215" t="s">
        <v>169</v>
      </c>
      <c r="AU234" s="215" t="s">
        <v>83</v>
      </c>
      <c r="AY234" s="17" t="s">
        <v>167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81</v>
      </c>
      <c r="BK234" s="216">
        <f>ROUND(I234*H234,2)</f>
        <v>0</v>
      </c>
      <c r="BL234" s="17" t="s">
        <v>173</v>
      </c>
      <c r="BM234" s="215" t="s">
        <v>1056</v>
      </c>
    </row>
    <row r="235" s="2" customFormat="1">
      <c r="A235" s="38"/>
      <c r="B235" s="39"/>
      <c r="C235" s="40"/>
      <c r="D235" s="244" t="s">
        <v>185</v>
      </c>
      <c r="E235" s="40"/>
      <c r="F235" s="245" t="s">
        <v>1057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185</v>
      </c>
      <c r="AU235" s="17" t="s">
        <v>83</v>
      </c>
    </row>
    <row r="236" s="2" customFormat="1">
      <c r="A236" s="38"/>
      <c r="B236" s="39"/>
      <c r="C236" s="40"/>
      <c r="D236" s="217" t="s">
        <v>175</v>
      </c>
      <c r="E236" s="40"/>
      <c r="F236" s="218" t="s">
        <v>1058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175</v>
      </c>
      <c r="AU236" s="17" t="s">
        <v>83</v>
      </c>
    </row>
    <row r="237" s="13" customFormat="1">
      <c r="A237" s="13"/>
      <c r="B237" s="222"/>
      <c r="C237" s="223"/>
      <c r="D237" s="217" t="s">
        <v>177</v>
      </c>
      <c r="E237" s="224" t="s">
        <v>19</v>
      </c>
      <c r="F237" s="225" t="s">
        <v>1059</v>
      </c>
      <c r="G237" s="223"/>
      <c r="H237" s="226">
        <v>2.4580000000000002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2" t="s">
        <v>177</v>
      </c>
      <c r="AU237" s="232" t="s">
        <v>83</v>
      </c>
      <c r="AV237" s="13" t="s">
        <v>83</v>
      </c>
      <c r="AW237" s="13" t="s">
        <v>33</v>
      </c>
      <c r="AX237" s="13" t="s">
        <v>81</v>
      </c>
      <c r="AY237" s="232" t="s">
        <v>167</v>
      </c>
    </row>
    <row r="238" s="2" customFormat="1" ht="37.8" customHeight="1">
      <c r="A238" s="38"/>
      <c r="B238" s="39"/>
      <c r="C238" s="204" t="s">
        <v>369</v>
      </c>
      <c r="D238" s="204" t="s">
        <v>169</v>
      </c>
      <c r="E238" s="205" t="s">
        <v>1060</v>
      </c>
      <c r="F238" s="206" t="s">
        <v>1061</v>
      </c>
      <c r="G238" s="207" t="s">
        <v>172</v>
      </c>
      <c r="H238" s="208">
        <v>9.8330000000000002</v>
      </c>
      <c r="I238" s="209"/>
      <c r="J238" s="210">
        <f>ROUND(I238*H238,2)</f>
        <v>0</v>
      </c>
      <c r="K238" s="206" t="s">
        <v>183</v>
      </c>
      <c r="L238" s="44"/>
      <c r="M238" s="211" t="s">
        <v>19</v>
      </c>
      <c r="N238" s="212" t="s">
        <v>44</v>
      </c>
      <c r="O238" s="84"/>
      <c r="P238" s="213">
        <f>O238*H238</f>
        <v>0</v>
      </c>
      <c r="Q238" s="213">
        <v>1.8480000000000001</v>
      </c>
      <c r="R238" s="213">
        <f>Q238*H238</f>
        <v>18.171384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173</v>
      </c>
      <c r="AT238" s="215" t="s">
        <v>169</v>
      </c>
      <c r="AU238" s="215" t="s">
        <v>83</v>
      </c>
      <c r="AY238" s="17" t="s">
        <v>167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81</v>
      </c>
      <c r="BK238" s="216">
        <f>ROUND(I238*H238,2)</f>
        <v>0</v>
      </c>
      <c r="BL238" s="17" t="s">
        <v>173</v>
      </c>
      <c r="BM238" s="215" t="s">
        <v>1062</v>
      </c>
    </row>
    <row r="239" s="2" customFormat="1">
      <c r="A239" s="38"/>
      <c r="B239" s="39"/>
      <c r="C239" s="40"/>
      <c r="D239" s="244" t="s">
        <v>185</v>
      </c>
      <c r="E239" s="40"/>
      <c r="F239" s="245" t="s">
        <v>1063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185</v>
      </c>
      <c r="AU239" s="17" t="s">
        <v>83</v>
      </c>
    </row>
    <row r="240" s="2" customFormat="1">
      <c r="A240" s="38"/>
      <c r="B240" s="39"/>
      <c r="C240" s="40"/>
      <c r="D240" s="217" t="s">
        <v>175</v>
      </c>
      <c r="E240" s="40"/>
      <c r="F240" s="218" t="s">
        <v>1058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175</v>
      </c>
      <c r="AU240" s="17" t="s">
        <v>83</v>
      </c>
    </row>
    <row r="241" s="13" customFormat="1">
      <c r="A241" s="13"/>
      <c r="B241" s="222"/>
      <c r="C241" s="223"/>
      <c r="D241" s="217" t="s">
        <v>177</v>
      </c>
      <c r="E241" s="224" t="s">
        <v>19</v>
      </c>
      <c r="F241" s="225" t="s">
        <v>1064</v>
      </c>
      <c r="G241" s="223"/>
      <c r="H241" s="226">
        <v>9.8330000000000002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2" t="s">
        <v>177</v>
      </c>
      <c r="AU241" s="232" t="s">
        <v>83</v>
      </c>
      <c r="AV241" s="13" t="s">
        <v>83</v>
      </c>
      <c r="AW241" s="13" t="s">
        <v>33</v>
      </c>
      <c r="AX241" s="13" t="s">
        <v>81</v>
      </c>
      <c r="AY241" s="232" t="s">
        <v>167</v>
      </c>
    </row>
    <row r="242" s="2" customFormat="1" ht="37.8" customHeight="1">
      <c r="A242" s="38"/>
      <c r="B242" s="39"/>
      <c r="C242" s="204" t="s">
        <v>374</v>
      </c>
      <c r="D242" s="204" t="s">
        <v>169</v>
      </c>
      <c r="E242" s="205" t="s">
        <v>1065</v>
      </c>
      <c r="F242" s="206" t="s">
        <v>1066</v>
      </c>
      <c r="G242" s="207" t="s">
        <v>172</v>
      </c>
      <c r="H242" s="208">
        <v>7.0919999999999996</v>
      </c>
      <c r="I242" s="209"/>
      <c r="J242" s="210">
        <f>ROUND(I242*H242,2)</f>
        <v>0</v>
      </c>
      <c r="K242" s="206" t="s">
        <v>183</v>
      </c>
      <c r="L242" s="44"/>
      <c r="M242" s="211" t="s">
        <v>19</v>
      </c>
      <c r="N242" s="212" t="s">
        <v>44</v>
      </c>
      <c r="O242" s="84"/>
      <c r="P242" s="213">
        <f>O242*H242</f>
        <v>0</v>
      </c>
      <c r="Q242" s="213">
        <v>1.8480000000000001</v>
      </c>
      <c r="R242" s="213">
        <f>Q242*H242</f>
        <v>13.106016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173</v>
      </c>
      <c r="AT242" s="215" t="s">
        <v>169</v>
      </c>
      <c r="AU242" s="215" t="s">
        <v>83</v>
      </c>
      <c r="AY242" s="17" t="s">
        <v>167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81</v>
      </c>
      <c r="BK242" s="216">
        <f>ROUND(I242*H242,2)</f>
        <v>0</v>
      </c>
      <c r="BL242" s="17" t="s">
        <v>173</v>
      </c>
      <c r="BM242" s="215" t="s">
        <v>1067</v>
      </c>
    </row>
    <row r="243" s="2" customFormat="1">
      <c r="A243" s="38"/>
      <c r="B243" s="39"/>
      <c r="C243" s="40"/>
      <c r="D243" s="244" t="s">
        <v>185</v>
      </c>
      <c r="E243" s="40"/>
      <c r="F243" s="245" t="s">
        <v>1068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185</v>
      </c>
      <c r="AU243" s="17" t="s">
        <v>83</v>
      </c>
    </row>
    <row r="244" s="2" customFormat="1">
      <c r="A244" s="38"/>
      <c r="B244" s="39"/>
      <c r="C244" s="40"/>
      <c r="D244" s="217" t="s">
        <v>175</v>
      </c>
      <c r="E244" s="40"/>
      <c r="F244" s="218" t="s">
        <v>1058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175</v>
      </c>
      <c r="AU244" s="17" t="s">
        <v>83</v>
      </c>
    </row>
    <row r="245" s="13" customFormat="1">
      <c r="A245" s="13"/>
      <c r="B245" s="222"/>
      <c r="C245" s="223"/>
      <c r="D245" s="217" t="s">
        <v>177</v>
      </c>
      <c r="E245" s="224" t="s">
        <v>19</v>
      </c>
      <c r="F245" s="225" t="s">
        <v>1069</v>
      </c>
      <c r="G245" s="223"/>
      <c r="H245" s="226">
        <v>7.0919999999999996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2" t="s">
        <v>177</v>
      </c>
      <c r="AU245" s="232" t="s">
        <v>83</v>
      </c>
      <c r="AV245" s="13" t="s">
        <v>83</v>
      </c>
      <c r="AW245" s="13" t="s">
        <v>33</v>
      </c>
      <c r="AX245" s="13" t="s">
        <v>81</v>
      </c>
      <c r="AY245" s="232" t="s">
        <v>167</v>
      </c>
    </row>
    <row r="246" s="2" customFormat="1" ht="33" customHeight="1">
      <c r="A246" s="38"/>
      <c r="B246" s="39"/>
      <c r="C246" s="204" t="s">
        <v>385</v>
      </c>
      <c r="D246" s="204" t="s">
        <v>169</v>
      </c>
      <c r="E246" s="205" t="s">
        <v>279</v>
      </c>
      <c r="F246" s="206" t="s">
        <v>280</v>
      </c>
      <c r="G246" s="207" t="s">
        <v>182</v>
      </c>
      <c r="H246" s="208">
        <v>15.984999999999999</v>
      </c>
      <c r="I246" s="209"/>
      <c r="J246" s="210">
        <f>ROUND(I246*H246,2)</f>
        <v>0</v>
      </c>
      <c r="K246" s="206" t="s">
        <v>183</v>
      </c>
      <c r="L246" s="44"/>
      <c r="M246" s="211" t="s">
        <v>19</v>
      </c>
      <c r="N246" s="212" t="s">
        <v>44</v>
      </c>
      <c r="O246" s="84"/>
      <c r="P246" s="213">
        <f>O246*H246</f>
        <v>0</v>
      </c>
      <c r="Q246" s="213">
        <v>0.90200424000000001</v>
      </c>
      <c r="R246" s="213">
        <f>Q246*H246</f>
        <v>14.418537776399999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173</v>
      </c>
      <c r="AT246" s="215" t="s">
        <v>169</v>
      </c>
      <c r="AU246" s="215" t="s">
        <v>83</v>
      </c>
      <c r="AY246" s="17" t="s">
        <v>167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81</v>
      </c>
      <c r="BK246" s="216">
        <f>ROUND(I246*H246,2)</f>
        <v>0</v>
      </c>
      <c r="BL246" s="17" t="s">
        <v>173</v>
      </c>
      <c r="BM246" s="215" t="s">
        <v>1070</v>
      </c>
    </row>
    <row r="247" s="2" customFormat="1">
      <c r="A247" s="38"/>
      <c r="B247" s="39"/>
      <c r="C247" s="40"/>
      <c r="D247" s="244" t="s">
        <v>185</v>
      </c>
      <c r="E247" s="40"/>
      <c r="F247" s="245" t="s">
        <v>282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185</v>
      </c>
      <c r="AU247" s="17" t="s">
        <v>83</v>
      </c>
    </row>
    <row r="248" s="2" customFormat="1">
      <c r="A248" s="38"/>
      <c r="B248" s="39"/>
      <c r="C248" s="40"/>
      <c r="D248" s="217" t="s">
        <v>175</v>
      </c>
      <c r="E248" s="40"/>
      <c r="F248" s="218" t="s">
        <v>283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175</v>
      </c>
      <c r="AU248" s="17" t="s">
        <v>83</v>
      </c>
    </row>
    <row r="249" s="13" customFormat="1">
      <c r="A249" s="13"/>
      <c r="B249" s="222"/>
      <c r="C249" s="223"/>
      <c r="D249" s="217" t="s">
        <v>177</v>
      </c>
      <c r="E249" s="224" t="s">
        <v>19</v>
      </c>
      <c r="F249" s="225" t="s">
        <v>1071</v>
      </c>
      <c r="G249" s="223"/>
      <c r="H249" s="226">
        <v>15.984999999999999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177</v>
      </c>
      <c r="AU249" s="232" t="s">
        <v>83</v>
      </c>
      <c r="AV249" s="13" t="s">
        <v>83</v>
      </c>
      <c r="AW249" s="13" t="s">
        <v>33</v>
      </c>
      <c r="AX249" s="13" t="s">
        <v>81</v>
      </c>
      <c r="AY249" s="232" t="s">
        <v>167</v>
      </c>
    </row>
    <row r="250" s="2" customFormat="1" ht="24.15" customHeight="1">
      <c r="A250" s="38"/>
      <c r="B250" s="39"/>
      <c r="C250" s="246" t="s">
        <v>390</v>
      </c>
      <c r="D250" s="246" t="s">
        <v>252</v>
      </c>
      <c r="E250" s="247" t="s">
        <v>1072</v>
      </c>
      <c r="F250" s="248" t="s">
        <v>1073</v>
      </c>
      <c r="G250" s="249" t="s">
        <v>182</v>
      </c>
      <c r="H250" s="250">
        <v>68.640000000000001</v>
      </c>
      <c r="I250" s="251"/>
      <c r="J250" s="252">
        <f>ROUND(I250*H250,2)</f>
        <v>0</v>
      </c>
      <c r="K250" s="248" t="s">
        <v>183</v>
      </c>
      <c r="L250" s="253"/>
      <c r="M250" s="254" t="s">
        <v>19</v>
      </c>
      <c r="N250" s="255" t="s">
        <v>44</v>
      </c>
      <c r="O250" s="84"/>
      <c r="P250" s="213">
        <f>O250*H250</f>
        <v>0</v>
      </c>
      <c r="Q250" s="213">
        <v>0.0047999999999999996</v>
      </c>
      <c r="R250" s="213">
        <f>Q250*H250</f>
        <v>0.32947199999999999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220</v>
      </c>
      <c r="AT250" s="215" t="s">
        <v>252</v>
      </c>
      <c r="AU250" s="215" t="s">
        <v>83</v>
      </c>
      <c r="AY250" s="17" t="s">
        <v>167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173</v>
      </c>
      <c r="BM250" s="215" t="s">
        <v>1074</v>
      </c>
    </row>
    <row r="251" s="13" customFormat="1">
      <c r="A251" s="13"/>
      <c r="B251" s="222"/>
      <c r="C251" s="223"/>
      <c r="D251" s="217" t="s">
        <v>177</v>
      </c>
      <c r="E251" s="224" t="s">
        <v>19</v>
      </c>
      <c r="F251" s="225" t="s">
        <v>1075</v>
      </c>
      <c r="G251" s="223"/>
      <c r="H251" s="226">
        <v>68.640000000000001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177</v>
      </c>
      <c r="AU251" s="232" t="s">
        <v>83</v>
      </c>
      <c r="AV251" s="13" t="s">
        <v>83</v>
      </c>
      <c r="AW251" s="13" t="s">
        <v>33</v>
      </c>
      <c r="AX251" s="13" t="s">
        <v>81</v>
      </c>
      <c r="AY251" s="232" t="s">
        <v>167</v>
      </c>
    </row>
    <row r="252" s="2" customFormat="1" ht="16.5" customHeight="1">
      <c r="A252" s="38"/>
      <c r="B252" s="39"/>
      <c r="C252" s="246" t="s">
        <v>395</v>
      </c>
      <c r="D252" s="246" t="s">
        <v>252</v>
      </c>
      <c r="E252" s="247" t="s">
        <v>1076</v>
      </c>
      <c r="F252" s="248" t="s">
        <v>1077</v>
      </c>
      <c r="G252" s="249" t="s">
        <v>182</v>
      </c>
      <c r="H252" s="250">
        <v>36.960000000000001</v>
      </c>
      <c r="I252" s="251"/>
      <c r="J252" s="252">
        <f>ROUND(I252*H252,2)</f>
        <v>0</v>
      </c>
      <c r="K252" s="248" t="s">
        <v>183</v>
      </c>
      <c r="L252" s="253"/>
      <c r="M252" s="254" t="s">
        <v>19</v>
      </c>
      <c r="N252" s="255" t="s">
        <v>44</v>
      </c>
      <c r="O252" s="84"/>
      <c r="P252" s="213">
        <f>O252*H252</f>
        <v>0</v>
      </c>
      <c r="Q252" s="213">
        <v>0.00059999999999999995</v>
      </c>
      <c r="R252" s="213">
        <f>Q252*H252</f>
        <v>0.022175999999999998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220</v>
      </c>
      <c r="AT252" s="215" t="s">
        <v>252</v>
      </c>
      <c r="AU252" s="215" t="s">
        <v>83</v>
      </c>
      <c r="AY252" s="17" t="s">
        <v>167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81</v>
      </c>
      <c r="BK252" s="216">
        <f>ROUND(I252*H252,2)</f>
        <v>0</v>
      </c>
      <c r="BL252" s="17" t="s">
        <v>173</v>
      </c>
      <c r="BM252" s="215" t="s">
        <v>1078</v>
      </c>
    </row>
    <row r="253" s="13" customFormat="1">
      <c r="A253" s="13"/>
      <c r="B253" s="222"/>
      <c r="C253" s="223"/>
      <c r="D253" s="217" t="s">
        <v>177</v>
      </c>
      <c r="E253" s="224" t="s">
        <v>19</v>
      </c>
      <c r="F253" s="225" t="s">
        <v>1079</v>
      </c>
      <c r="G253" s="223"/>
      <c r="H253" s="226">
        <v>36.960000000000001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177</v>
      </c>
      <c r="AU253" s="232" t="s">
        <v>83</v>
      </c>
      <c r="AV253" s="13" t="s">
        <v>83</v>
      </c>
      <c r="AW253" s="13" t="s">
        <v>33</v>
      </c>
      <c r="AX253" s="13" t="s">
        <v>81</v>
      </c>
      <c r="AY253" s="232" t="s">
        <v>167</v>
      </c>
    </row>
    <row r="254" s="2" customFormat="1" ht="24.15" customHeight="1">
      <c r="A254" s="38"/>
      <c r="B254" s="39"/>
      <c r="C254" s="204" t="s">
        <v>403</v>
      </c>
      <c r="D254" s="204" t="s">
        <v>169</v>
      </c>
      <c r="E254" s="205" t="s">
        <v>1080</v>
      </c>
      <c r="F254" s="206" t="s">
        <v>1081</v>
      </c>
      <c r="G254" s="207" t="s">
        <v>342</v>
      </c>
      <c r="H254" s="208">
        <v>12.300000000000001</v>
      </c>
      <c r="I254" s="209"/>
      <c r="J254" s="210">
        <f>ROUND(I254*H254,2)</f>
        <v>0</v>
      </c>
      <c r="K254" s="206" t="s">
        <v>183</v>
      </c>
      <c r="L254" s="44"/>
      <c r="M254" s="211" t="s">
        <v>19</v>
      </c>
      <c r="N254" s="212" t="s">
        <v>44</v>
      </c>
      <c r="O254" s="84"/>
      <c r="P254" s="213">
        <f>O254*H254</f>
        <v>0</v>
      </c>
      <c r="Q254" s="213">
        <v>0.00577</v>
      </c>
      <c r="R254" s="213">
        <f>Q254*H254</f>
        <v>0.070971000000000006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173</v>
      </c>
      <c r="AT254" s="215" t="s">
        <v>169</v>
      </c>
      <c r="AU254" s="215" t="s">
        <v>83</v>
      </c>
      <c r="AY254" s="17" t="s">
        <v>167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81</v>
      </c>
      <c r="BK254" s="216">
        <f>ROUND(I254*H254,2)</f>
        <v>0</v>
      </c>
      <c r="BL254" s="17" t="s">
        <v>173</v>
      </c>
      <c r="BM254" s="215" t="s">
        <v>1082</v>
      </c>
    </row>
    <row r="255" s="2" customFormat="1">
      <c r="A255" s="38"/>
      <c r="B255" s="39"/>
      <c r="C255" s="40"/>
      <c r="D255" s="244" t="s">
        <v>185</v>
      </c>
      <c r="E255" s="40"/>
      <c r="F255" s="245" t="s">
        <v>1083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185</v>
      </c>
      <c r="AU255" s="17" t="s">
        <v>83</v>
      </c>
    </row>
    <row r="256" s="13" customFormat="1">
      <c r="A256" s="13"/>
      <c r="B256" s="222"/>
      <c r="C256" s="223"/>
      <c r="D256" s="217" t="s">
        <v>177</v>
      </c>
      <c r="E256" s="224" t="s">
        <v>19</v>
      </c>
      <c r="F256" s="225" t="s">
        <v>1084</v>
      </c>
      <c r="G256" s="223"/>
      <c r="H256" s="226">
        <v>12.300000000000001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177</v>
      </c>
      <c r="AU256" s="232" t="s">
        <v>83</v>
      </c>
      <c r="AV256" s="13" t="s">
        <v>83</v>
      </c>
      <c r="AW256" s="13" t="s">
        <v>33</v>
      </c>
      <c r="AX256" s="13" t="s">
        <v>81</v>
      </c>
      <c r="AY256" s="232" t="s">
        <v>167</v>
      </c>
    </row>
    <row r="257" s="2" customFormat="1" ht="16.5" customHeight="1">
      <c r="A257" s="38"/>
      <c r="B257" s="39"/>
      <c r="C257" s="246" t="s">
        <v>411</v>
      </c>
      <c r="D257" s="246" t="s">
        <v>252</v>
      </c>
      <c r="E257" s="247" t="s">
        <v>1085</v>
      </c>
      <c r="F257" s="248" t="s">
        <v>1086</v>
      </c>
      <c r="G257" s="249" t="s">
        <v>329</v>
      </c>
      <c r="H257" s="250">
        <v>36.899999999999999</v>
      </c>
      <c r="I257" s="251"/>
      <c r="J257" s="252">
        <f>ROUND(I257*H257,2)</f>
        <v>0</v>
      </c>
      <c r="K257" s="248" t="s">
        <v>183</v>
      </c>
      <c r="L257" s="253"/>
      <c r="M257" s="254" t="s">
        <v>19</v>
      </c>
      <c r="N257" s="255" t="s">
        <v>44</v>
      </c>
      <c r="O257" s="84"/>
      <c r="P257" s="213">
        <f>O257*H257</f>
        <v>0</v>
      </c>
      <c r="Q257" s="213">
        <v>0.25755</v>
      </c>
      <c r="R257" s="213">
        <f>Q257*H257</f>
        <v>9.5035949999999989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220</v>
      </c>
      <c r="AT257" s="215" t="s">
        <v>252</v>
      </c>
      <c r="AU257" s="215" t="s">
        <v>83</v>
      </c>
      <c r="AY257" s="17" t="s">
        <v>167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81</v>
      </c>
      <c r="BK257" s="216">
        <f>ROUND(I257*H257,2)</f>
        <v>0</v>
      </c>
      <c r="BL257" s="17" t="s">
        <v>173</v>
      </c>
      <c r="BM257" s="215" t="s">
        <v>1087</v>
      </c>
    </row>
    <row r="258" s="13" customFormat="1">
      <c r="A258" s="13"/>
      <c r="B258" s="222"/>
      <c r="C258" s="223"/>
      <c r="D258" s="217" t="s">
        <v>177</v>
      </c>
      <c r="E258" s="224" t="s">
        <v>19</v>
      </c>
      <c r="F258" s="225" t="s">
        <v>1088</v>
      </c>
      <c r="G258" s="223"/>
      <c r="H258" s="226">
        <v>36.899999999999999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177</v>
      </c>
      <c r="AU258" s="232" t="s">
        <v>83</v>
      </c>
      <c r="AV258" s="13" t="s">
        <v>83</v>
      </c>
      <c r="AW258" s="13" t="s">
        <v>33</v>
      </c>
      <c r="AX258" s="13" t="s">
        <v>81</v>
      </c>
      <c r="AY258" s="232" t="s">
        <v>167</v>
      </c>
    </row>
    <row r="259" s="12" customFormat="1" ht="22.8" customHeight="1">
      <c r="A259" s="12"/>
      <c r="B259" s="188"/>
      <c r="C259" s="189"/>
      <c r="D259" s="190" t="s">
        <v>72</v>
      </c>
      <c r="E259" s="202" t="s">
        <v>225</v>
      </c>
      <c r="F259" s="202" t="s">
        <v>338</v>
      </c>
      <c r="G259" s="189"/>
      <c r="H259" s="189"/>
      <c r="I259" s="192"/>
      <c r="J259" s="203">
        <f>BK259</f>
        <v>0</v>
      </c>
      <c r="K259" s="189"/>
      <c r="L259" s="194"/>
      <c r="M259" s="195"/>
      <c r="N259" s="196"/>
      <c r="O259" s="196"/>
      <c r="P259" s="197">
        <f>SUM(P260:P268)</f>
        <v>0</v>
      </c>
      <c r="Q259" s="196"/>
      <c r="R259" s="197">
        <f>SUM(R260:R268)</f>
        <v>0.55505963999999997</v>
      </c>
      <c r="S259" s="196"/>
      <c r="T259" s="198">
        <f>SUM(T260:T268)</f>
        <v>221.68000000000001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9" t="s">
        <v>81</v>
      </c>
      <c r="AT259" s="200" t="s">
        <v>72</v>
      </c>
      <c r="AU259" s="200" t="s">
        <v>81</v>
      </c>
      <c r="AY259" s="199" t="s">
        <v>167</v>
      </c>
      <c r="BK259" s="201">
        <f>SUM(BK260:BK268)</f>
        <v>0</v>
      </c>
    </row>
    <row r="260" s="2" customFormat="1" ht="16.5" customHeight="1">
      <c r="A260" s="38"/>
      <c r="B260" s="39"/>
      <c r="C260" s="204" t="s">
        <v>566</v>
      </c>
      <c r="D260" s="204" t="s">
        <v>169</v>
      </c>
      <c r="E260" s="205" t="s">
        <v>1089</v>
      </c>
      <c r="F260" s="206" t="s">
        <v>1090</v>
      </c>
      <c r="G260" s="207" t="s">
        <v>172</v>
      </c>
      <c r="H260" s="208">
        <v>0.246</v>
      </c>
      <c r="I260" s="209"/>
      <c r="J260" s="210">
        <f>ROUND(I260*H260,2)</f>
        <v>0</v>
      </c>
      <c r="K260" s="206" t="s">
        <v>183</v>
      </c>
      <c r="L260" s="44"/>
      <c r="M260" s="211" t="s">
        <v>19</v>
      </c>
      <c r="N260" s="212" t="s">
        <v>44</v>
      </c>
      <c r="O260" s="84"/>
      <c r="P260" s="213">
        <f>O260*H260</f>
        <v>0</v>
      </c>
      <c r="Q260" s="213">
        <v>2.2563399999999998</v>
      </c>
      <c r="R260" s="213">
        <f>Q260*H260</f>
        <v>0.55505963999999997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173</v>
      </c>
      <c r="AT260" s="215" t="s">
        <v>169</v>
      </c>
      <c r="AU260" s="215" t="s">
        <v>83</v>
      </c>
      <c r="AY260" s="17" t="s">
        <v>167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81</v>
      </c>
      <c r="BK260" s="216">
        <f>ROUND(I260*H260,2)</f>
        <v>0</v>
      </c>
      <c r="BL260" s="17" t="s">
        <v>173</v>
      </c>
      <c r="BM260" s="215" t="s">
        <v>1091</v>
      </c>
    </row>
    <row r="261" s="2" customFormat="1">
      <c r="A261" s="38"/>
      <c r="B261" s="39"/>
      <c r="C261" s="40"/>
      <c r="D261" s="244" t="s">
        <v>185</v>
      </c>
      <c r="E261" s="40"/>
      <c r="F261" s="245" t="s">
        <v>1092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185</v>
      </c>
      <c r="AU261" s="17" t="s">
        <v>83</v>
      </c>
    </row>
    <row r="262" s="13" customFormat="1">
      <c r="A262" s="13"/>
      <c r="B262" s="222"/>
      <c r="C262" s="223"/>
      <c r="D262" s="217" t="s">
        <v>177</v>
      </c>
      <c r="E262" s="224" t="s">
        <v>19</v>
      </c>
      <c r="F262" s="225" t="s">
        <v>1093</v>
      </c>
      <c r="G262" s="223"/>
      <c r="H262" s="226">
        <v>0.246</v>
      </c>
      <c r="I262" s="227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177</v>
      </c>
      <c r="AU262" s="232" t="s">
        <v>83</v>
      </c>
      <c r="AV262" s="13" t="s">
        <v>83</v>
      </c>
      <c r="AW262" s="13" t="s">
        <v>33</v>
      </c>
      <c r="AX262" s="13" t="s">
        <v>81</v>
      </c>
      <c r="AY262" s="232" t="s">
        <v>167</v>
      </c>
    </row>
    <row r="263" s="2" customFormat="1" ht="21.75" customHeight="1">
      <c r="A263" s="38"/>
      <c r="B263" s="39"/>
      <c r="C263" s="204" t="s">
        <v>420</v>
      </c>
      <c r="D263" s="204" t="s">
        <v>169</v>
      </c>
      <c r="E263" s="205" t="s">
        <v>396</v>
      </c>
      <c r="F263" s="206" t="s">
        <v>397</v>
      </c>
      <c r="G263" s="207" t="s">
        <v>182</v>
      </c>
      <c r="H263" s="208">
        <v>10000</v>
      </c>
      <c r="I263" s="209"/>
      <c r="J263" s="210">
        <f>ROUND(I263*H263,2)</f>
        <v>0</v>
      </c>
      <c r="K263" s="206" t="s">
        <v>183</v>
      </c>
      <c r="L263" s="44"/>
      <c r="M263" s="211" t="s">
        <v>19</v>
      </c>
      <c r="N263" s="212" t="s">
        <v>44</v>
      </c>
      <c r="O263" s="84"/>
      <c r="P263" s="213">
        <f>O263*H263</f>
        <v>0</v>
      </c>
      <c r="Q263" s="213">
        <v>0</v>
      </c>
      <c r="R263" s="213">
        <f>Q263*H263</f>
        <v>0</v>
      </c>
      <c r="S263" s="213">
        <v>0.02</v>
      </c>
      <c r="T263" s="214">
        <f>S263*H263</f>
        <v>200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173</v>
      </c>
      <c r="AT263" s="215" t="s">
        <v>169</v>
      </c>
      <c r="AU263" s="215" t="s">
        <v>83</v>
      </c>
      <c r="AY263" s="17" t="s">
        <v>167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173</v>
      </c>
      <c r="BM263" s="215" t="s">
        <v>1094</v>
      </c>
    </row>
    <row r="264" s="2" customFormat="1">
      <c r="A264" s="38"/>
      <c r="B264" s="39"/>
      <c r="C264" s="40"/>
      <c r="D264" s="244" t="s">
        <v>185</v>
      </c>
      <c r="E264" s="40"/>
      <c r="F264" s="245" t="s">
        <v>399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185</v>
      </c>
      <c r="AU264" s="17" t="s">
        <v>83</v>
      </c>
    </row>
    <row r="265" s="13" customFormat="1">
      <c r="A265" s="13"/>
      <c r="B265" s="222"/>
      <c r="C265" s="223"/>
      <c r="D265" s="217" t="s">
        <v>177</v>
      </c>
      <c r="E265" s="224" t="s">
        <v>19</v>
      </c>
      <c r="F265" s="225" t="s">
        <v>400</v>
      </c>
      <c r="G265" s="223"/>
      <c r="H265" s="226">
        <v>10000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177</v>
      </c>
      <c r="AU265" s="232" t="s">
        <v>83</v>
      </c>
      <c r="AV265" s="13" t="s">
        <v>83</v>
      </c>
      <c r="AW265" s="13" t="s">
        <v>33</v>
      </c>
      <c r="AX265" s="13" t="s">
        <v>81</v>
      </c>
      <c r="AY265" s="232" t="s">
        <v>167</v>
      </c>
    </row>
    <row r="266" s="2" customFormat="1" ht="33" customHeight="1">
      <c r="A266" s="38"/>
      <c r="B266" s="39"/>
      <c r="C266" s="204" t="s">
        <v>428</v>
      </c>
      <c r="D266" s="204" t="s">
        <v>169</v>
      </c>
      <c r="E266" s="205" t="s">
        <v>1095</v>
      </c>
      <c r="F266" s="206" t="s">
        <v>1096</v>
      </c>
      <c r="G266" s="207" t="s">
        <v>329</v>
      </c>
      <c r="H266" s="208">
        <v>4</v>
      </c>
      <c r="I266" s="209"/>
      <c r="J266" s="210">
        <f>ROUND(I266*H266,2)</f>
        <v>0</v>
      </c>
      <c r="K266" s="206" t="s">
        <v>183</v>
      </c>
      <c r="L266" s="44"/>
      <c r="M266" s="211" t="s">
        <v>19</v>
      </c>
      <c r="N266" s="212" t="s">
        <v>44</v>
      </c>
      <c r="O266" s="84"/>
      <c r="P266" s="213">
        <f>O266*H266</f>
        <v>0</v>
      </c>
      <c r="Q266" s="213">
        <v>0</v>
      </c>
      <c r="R266" s="213">
        <f>Q266*H266</f>
        <v>0</v>
      </c>
      <c r="S266" s="213">
        <v>5.4199999999999999</v>
      </c>
      <c r="T266" s="214">
        <f>S266*H266</f>
        <v>21.68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173</v>
      </c>
      <c r="AT266" s="215" t="s">
        <v>169</v>
      </c>
      <c r="AU266" s="215" t="s">
        <v>83</v>
      </c>
      <c r="AY266" s="17" t="s">
        <v>167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81</v>
      </c>
      <c r="BK266" s="216">
        <f>ROUND(I266*H266,2)</f>
        <v>0</v>
      </c>
      <c r="BL266" s="17" t="s">
        <v>173</v>
      </c>
      <c r="BM266" s="215" t="s">
        <v>1097</v>
      </c>
    </row>
    <row r="267" s="2" customFormat="1">
      <c r="A267" s="38"/>
      <c r="B267" s="39"/>
      <c r="C267" s="40"/>
      <c r="D267" s="244" t="s">
        <v>185</v>
      </c>
      <c r="E267" s="40"/>
      <c r="F267" s="245" t="s">
        <v>1098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185</v>
      </c>
      <c r="AU267" s="17" t="s">
        <v>83</v>
      </c>
    </row>
    <row r="268" s="13" customFormat="1">
      <c r="A268" s="13"/>
      <c r="B268" s="222"/>
      <c r="C268" s="223"/>
      <c r="D268" s="217" t="s">
        <v>177</v>
      </c>
      <c r="E268" s="224" t="s">
        <v>19</v>
      </c>
      <c r="F268" s="225" t="s">
        <v>1099</v>
      </c>
      <c r="G268" s="223"/>
      <c r="H268" s="226">
        <v>4</v>
      </c>
      <c r="I268" s="227"/>
      <c r="J268" s="223"/>
      <c r="K268" s="223"/>
      <c r="L268" s="228"/>
      <c r="M268" s="229"/>
      <c r="N268" s="230"/>
      <c r="O268" s="230"/>
      <c r="P268" s="230"/>
      <c r="Q268" s="230"/>
      <c r="R268" s="230"/>
      <c r="S268" s="230"/>
      <c r="T268" s="23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2" t="s">
        <v>177</v>
      </c>
      <c r="AU268" s="232" t="s">
        <v>83</v>
      </c>
      <c r="AV268" s="13" t="s">
        <v>83</v>
      </c>
      <c r="AW268" s="13" t="s">
        <v>33</v>
      </c>
      <c r="AX268" s="13" t="s">
        <v>81</v>
      </c>
      <c r="AY268" s="232" t="s">
        <v>167</v>
      </c>
    </row>
    <row r="269" s="12" customFormat="1" ht="22.8" customHeight="1">
      <c r="A269" s="12"/>
      <c r="B269" s="188"/>
      <c r="C269" s="189"/>
      <c r="D269" s="190" t="s">
        <v>72</v>
      </c>
      <c r="E269" s="202" t="s">
        <v>401</v>
      </c>
      <c r="F269" s="202" t="s">
        <v>402</v>
      </c>
      <c r="G269" s="189"/>
      <c r="H269" s="189"/>
      <c r="I269" s="192"/>
      <c r="J269" s="203">
        <f>BK269</f>
        <v>0</v>
      </c>
      <c r="K269" s="189"/>
      <c r="L269" s="194"/>
      <c r="M269" s="195"/>
      <c r="N269" s="196"/>
      <c r="O269" s="196"/>
      <c r="P269" s="197">
        <f>SUM(P270:P273)</f>
        <v>0</v>
      </c>
      <c r="Q269" s="196"/>
      <c r="R269" s="197">
        <f>SUM(R270:R273)</f>
        <v>0</v>
      </c>
      <c r="S269" s="196"/>
      <c r="T269" s="198">
        <f>SUM(T270:T273)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9" t="s">
        <v>81</v>
      </c>
      <c r="AT269" s="200" t="s">
        <v>72</v>
      </c>
      <c r="AU269" s="200" t="s">
        <v>81</v>
      </c>
      <c r="AY269" s="199" t="s">
        <v>167</v>
      </c>
      <c r="BK269" s="201">
        <f>SUM(BK270:BK273)</f>
        <v>0</v>
      </c>
    </row>
    <row r="270" s="2" customFormat="1" ht="24.15" customHeight="1">
      <c r="A270" s="38"/>
      <c r="B270" s="39"/>
      <c r="C270" s="204" t="s">
        <v>434</v>
      </c>
      <c r="D270" s="204" t="s">
        <v>169</v>
      </c>
      <c r="E270" s="205" t="s">
        <v>404</v>
      </c>
      <c r="F270" s="206" t="s">
        <v>405</v>
      </c>
      <c r="G270" s="207" t="s">
        <v>360</v>
      </c>
      <c r="H270" s="208">
        <v>65.361999999999995</v>
      </c>
      <c r="I270" s="209"/>
      <c r="J270" s="210">
        <f>ROUND(I270*H270,2)</f>
        <v>0</v>
      </c>
      <c r="K270" s="206" t="s">
        <v>183</v>
      </c>
      <c r="L270" s="44"/>
      <c r="M270" s="211" t="s">
        <v>19</v>
      </c>
      <c r="N270" s="212" t="s">
        <v>44</v>
      </c>
      <c r="O270" s="84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173</v>
      </c>
      <c r="AT270" s="215" t="s">
        <v>169</v>
      </c>
      <c r="AU270" s="215" t="s">
        <v>83</v>
      </c>
      <c r="AY270" s="17" t="s">
        <v>167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81</v>
      </c>
      <c r="BK270" s="216">
        <f>ROUND(I270*H270,2)</f>
        <v>0</v>
      </c>
      <c r="BL270" s="17" t="s">
        <v>173</v>
      </c>
      <c r="BM270" s="215" t="s">
        <v>1100</v>
      </c>
    </row>
    <row r="271" s="2" customFormat="1">
      <c r="A271" s="38"/>
      <c r="B271" s="39"/>
      <c r="C271" s="40"/>
      <c r="D271" s="244" t="s">
        <v>185</v>
      </c>
      <c r="E271" s="40"/>
      <c r="F271" s="245" t="s">
        <v>407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185</v>
      </c>
      <c r="AU271" s="17" t="s">
        <v>83</v>
      </c>
    </row>
    <row r="272" s="13" customFormat="1">
      <c r="A272" s="13"/>
      <c r="B272" s="222"/>
      <c r="C272" s="223"/>
      <c r="D272" s="217" t="s">
        <v>177</v>
      </c>
      <c r="E272" s="224" t="s">
        <v>19</v>
      </c>
      <c r="F272" s="225" t="s">
        <v>1101</v>
      </c>
      <c r="G272" s="223"/>
      <c r="H272" s="226">
        <v>65.361999999999995</v>
      </c>
      <c r="I272" s="227"/>
      <c r="J272" s="223"/>
      <c r="K272" s="223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177</v>
      </c>
      <c r="AU272" s="232" t="s">
        <v>83</v>
      </c>
      <c r="AV272" s="13" t="s">
        <v>83</v>
      </c>
      <c r="AW272" s="13" t="s">
        <v>33</v>
      </c>
      <c r="AX272" s="13" t="s">
        <v>73</v>
      </c>
      <c r="AY272" s="232" t="s">
        <v>167</v>
      </c>
    </row>
    <row r="273" s="14" customFormat="1">
      <c r="A273" s="14"/>
      <c r="B273" s="233"/>
      <c r="C273" s="234"/>
      <c r="D273" s="217" t="s">
        <v>177</v>
      </c>
      <c r="E273" s="235" t="s">
        <v>19</v>
      </c>
      <c r="F273" s="236" t="s">
        <v>179</v>
      </c>
      <c r="G273" s="234"/>
      <c r="H273" s="237">
        <v>65.361999999999995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3" t="s">
        <v>177</v>
      </c>
      <c r="AU273" s="243" t="s">
        <v>83</v>
      </c>
      <c r="AV273" s="14" t="s">
        <v>173</v>
      </c>
      <c r="AW273" s="14" t="s">
        <v>33</v>
      </c>
      <c r="AX273" s="14" t="s">
        <v>81</v>
      </c>
      <c r="AY273" s="243" t="s">
        <v>167</v>
      </c>
    </row>
    <row r="274" s="12" customFormat="1" ht="22.8" customHeight="1">
      <c r="A274" s="12"/>
      <c r="B274" s="188"/>
      <c r="C274" s="189"/>
      <c r="D274" s="190" t="s">
        <v>72</v>
      </c>
      <c r="E274" s="202" t="s">
        <v>409</v>
      </c>
      <c r="F274" s="202" t="s">
        <v>410</v>
      </c>
      <c r="G274" s="189"/>
      <c r="H274" s="189"/>
      <c r="I274" s="192"/>
      <c r="J274" s="203">
        <f>BK274</f>
        <v>0</v>
      </c>
      <c r="K274" s="189"/>
      <c r="L274" s="194"/>
      <c r="M274" s="195"/>
      <c r="N274" s="196"/>
      <c r="O274" s="196"/>
      <c r="P274" s="197">
        <f>SUM(P275:P276)</f>
        <v>0</v>
      </c>
      <c r="Q274" s="196"/>
      <c r="R274" s="197">
        <f>SUM(R275:R276)</f>
        <v>0</v>
      </c>
      <c r="S274" s="196"/>
      <c r="T274" s="198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99" t="s">
        <v>81</v>
      </c>
      <c r="AT274" s="200" t="s">
        <v>72</v>
      </c>
      <c r="AU274" s="200" t="s">
        <v>81</v>
      </c>
      <c r="AY274" s="199" t="s">
        <v>167</v>
      </c>
      <c r="BK274" s="201">
        <f>SUM(BK275:BK276)</f>
        <v>0</v>
      </c>
    </row>
    <row r="275" s="2" customFormat="1" ht="24.15" customHeight="1">
      <c r="A275" s="38"/>
      <c r="B275" s="39"/>
      <c r="C275" s="204" t="s">
        <v>440</v>
      </c>
      <c r="D275" s="204" t="s">
        <v>169</v>
      </c>
      <c r="E275" s="205" t="s">
        <v>412</v>
      </c>
      <c r="F275" s="206" t="s">
        <v>413</v>
      </c>
      <c r="G275" s="207" t="s">
        <v>360</v>
      </c>
      <c r="H275" s="208">
        <v>231.52600000000001</v>
      </c>
      <c r="I275" s="209"/>
      <c r="J275" s="210">
        <f>ROUND(I275*H275,2)</f>
        <v>0</v>
      </c>
      <c r="K275" s="206" t="s">
        <v>183</v>
      </c>
      <c r="L275" s="44"/>
      <c r="M275" s="211" t="s">
        <v>19</v>
      </c>
      <c r="N275" s="212" t="s">
        <v>44</v>
      </c>
      <c r="O275" s="84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173</v>
      </c>
      <c r="AT275" s="215" t="s">
        <v>169</v>
      </c>
      <c r="AU275" s="215" t="s">
        <v>83</v>
      </c>
      <c r="AY275" s="17" t="s">
        <v>167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81</v>
      </c>
      <c r="BK275" s="216">
        <f>ROUND(I275*H275,2)</f>
        <v>0</v>
      </c>
      <c r="BL275" s="17" t="s">
        <v>173</v>
      </c>
      <c r="BM275" s="215" t="s">
        <v>1102</v>
      </c>
    </row>
    <row r="276" s="2" customFormat="1">
      <c r="A276" s="38"/>
      <c r="B276" s="39"/>
      <c r="C276" s="40"/>
      <c r="D276" s="244" t="s">
        <v>185</v>
      </c>
      <c r="E276" s="40"/>
      <c r="F276" s="245" t="s">
        <v>415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185</v>
      </c>
      <c r="AU276" s="17" t="s">
        <v>83</v>
      </c>
    </row>
    <row r="277" s="12" customFormat="1" ht="25.92" customHeight="1">
      <c r="A277" s="12"/>
      <c r="B277" s="188"/>
      <c r="C277" s="189"/>
      <c r="D277" s="190" t="s">
        <v>72</v>
      </c>
      <c r="E277" s="191" t="s">
        <v>1103</v>
      </c>
      <c r="F277" s="191" t="s">
        <v>1104</v>
      </c>
      <c r="G277" s="189"/>
      <c r="H277" s="189"/>
      <c r="I277" s="192"/>
      <c r="J277" s="193">
        <f>BK277</f>
        <v>0</v>
      </c>
      <c r="K277" s="189"/>
      <c r="L277" s="194"/>
      <c r="M277" s="195"/>
      <c r="N277" s="196"/>
      <c r="O277" s="196"/>
      <c r="P277" s="197">
        <f>P278</f>
        <v>0</v>
      </c>
      <c r="Q277" s="196"/>
      <c r="R277" s="197">
        <f>R278</f>
        <v>0.88739999999999986</v>
      </c>
      <c r="S277" s="196"/>
      <c r="T277" s="198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9" t="s">
        <v>83</v>
      </c>
      <c r="AT277" s="200" t="s">
        <v>72</v>
      </c>
      <c r="AU277" s="200" t="s">
        <v>73</v>
      </c>
      <c r="AY277" s="199" t="s">
        <v>167</v>
      </c>
      <c r="BK277" s="201">
        <f>BK278</f>
        <v>0</v>
      </c>
    </row>
    <row r="278" s="12" customFormat="1" ht="22.8" customHeight="1">
      <c r="A278" s="12"/>
      <c r="B278" s="188"/>
      <c r="C278" s="189"/>
      <c r="D278" s="190" t="s">
        <v>72</v>
      </c>
      <c r="E278" s="202" t="s">
        <v>1105</v>
      </c>
      <c r="F278" s="202" t="s">
        <v>1106</v>
      </c>
      <c r="G278" s="189"/>
      <c r="H278" s="189"/>
      <c r="I278" s="192"/>
      <c r="J278" s="203">
        <f>BK278</f>
        <v>0</v>
      </c>
      <c r="K278" s="189"/>
      <c r="L278" s="194"/>
      <c r="M278" s="195"/>
      <c r="N278" s="196"/>
      <c r="O278" s="196"/>
      <c r="P278" s="197">
        <f>SUM(P279:P282)</f>
        <v>0</v>
      </c>
      <c r="Q278" s="196"/>
      <c r="R278" s="197">
        <f>SUM(R279:R282)</f>
        <v>0.88739999999999986</v>
      </c>
      <c r="S278" s="196"/>
      <c r="T278" s="198">
        <f>SUM(T279:T282)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9" t="s">
        <v>83</v>
      </c>
      <c r="AT278" s="200" t="s">
        <v>72</v>
      </c>
      <c r="AU278" s="200" t="s">
        <v>81</v>
      </c>
      <c r="AY278" s="199" t="s">
        <v>167</v>
      </c>
      <c r="BK278" s="201">
        <f>SUM(BK279:BK282)</f>
        <v>0</v>
      </c>
    </row>
    <row r="279" s="2" customFormat="1" ht="16.5" customHeight="1">
      <c r="A279" s="38"/>
      <c r="B279" s="39"/>
      <c r="C279" s="246" t="s">
        <v>446</v>
      </c>
      <c r="D279" s="246" t="s">
        <v>252</v>
      </c>
      <c r="E279" s="247" t="s">
        <v>1107</v>
      </c>
      <c r="F279" s="248" t="s">
        <v>1108</v>
      </c>
      <c r="G279" s="249" t="s">
        <v>329</v>
      </c>
      <c r="H279" s="250">
        <v>17.399999999999999</v>
      </c>
      <c r="I279" s="251"/>
      <c r="J279" s="252">
        <f>ROUND(I279*H279,2)</f>
        <v>0</v>
      </c>
      <c r="K279" s="248" t="s">
        <v>183</v>
      </c>
      <c r="L279" s="253"/>
      <c r="M279" s="254" t="s">
        <v>19</v>
      </c>
      <c r="N279" s="255" t="s">
        <v>44</v>
      </c>
      <c r="O279" s="84"/>
      <c r="P279" s="213">
        <f>O279*H279</f>
        <v>0</v>
      </c>
      <c r="Q279" s="213">
        <v>0.050999999999999997</v>
      </c>
      <c r="R279" s="213">
        <f>Q279*H279</f>
        <v>0.88739999999999986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369</v>
      </c>
      <c r="AT279" s="215" t="s">
        <v>252</v>
      </c>
      <c r="AU279" s="215" t="s">
        <v>83</v>
      </c>
      <c r="AY279" s="17" t="s">
        <v>167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81</v>
      </c>
      <c r="BK279" s="216">
        <f>ROUND(I279*H279,2)</f>
        <v>0</v>
      </c>
      <c r="BL279" s="17" t="s">
        <v>271</v>
      </c>
      <c r="BM279" s="215" t="s">
        <v>1109</v>
      </c>
    </row>
    <row r="280" s="13" customFormat="1">
      <c r="A280" s="13"/>
      <c r="B280" s="222"/>
      <c r="C280" s="223"/>
      <c r="D280" s="217" t="s">
        <v>177</v>
      </c>
      <c r="E280" s="224" t="s">
        <v>19</v>
      </c>
      <c r="F280" s="225" t="s">
        <v>1018</v>
      </c>
      <c r="G280" s="223"/>
      <c r="H280" s="226">
        <v>7.7999999999999998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177</v>
      </c>
      <c r="AU280" s="232" t="s">
        <v>83</v>
      </c>
      <c r="AV280" s="13" t="s">
        <v>83</v>
      </c>
      <c r="AW280" s="13" t="s">
        <v>33</v>
      </c>
      <c r="AX280" s="13" t="s">
        <v>73</v>
      </c>
      <c r="AY280" s="232" t="s">
        <v>167</v>
      </c>
    </row>
    <row r="281" s="13" customFormat="1">
      <c r="A281" s="13"/>
      <c r="B281" s="222"/>
      <c r="C281" s="223"/>
      <c r="D281" s="217" t="s">
        <v>177</v>
      </c>
      <c r="E281" s="224" t="s">
        <v>19</v>
      </c>
      <c r="F281" s="225" t="s">
        <v>1019</v>
      </c>
      <c r="G281" s="223"/>
      <c r="H281" s="226">
        <v>9.5999999999999996</v>
      </c>
      <c r="I281" s="227"/>
      <c r="J281" s="223"/>
      <c r="K281" s="223"/>
      <c r="L281" s="228"/>
      <c r="M281" s="229"/>
      <c r="N281" s="230"/>
      <c r="O281" s="230"/>
      <c r="P281" s="230"/>
      <c r="Q281" s="230"/>
      <c r="R281" s="230"/>
      <c r="S281" s="230"/>
      <c r="T281" s="23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2" t="s">
        <v>177</v>
      </c>
      <c r="AU281" s="232" t="s">
        <v>83</v>
      </c>
      <c r="AV281" s="13" t="s">
        <v>83</v>
      </c>
      <c r="AW281" s="13" t="s">
        <v>33</v>
      </c>
      <c r="AX281" s="13" t="s">
        <v>73</v>
      </c>
      <c r="AY281" s="232" t="s">
        <v>167</v>
      </c>
    </row>
    <row r="282" s="14" customFormat="1">
      <c r="A282" s="14"/>
      <c r="B282" s="233"/>
      <c r="C282" s="234"/>
      <c r="D282" s="217" t="s">
        <v>177</v>
      </c>
      <c r="E282" s="235" t="s">
        <v>19</v>
      </c>
      <c r="F282" s="236" t="s">
        <v>179</v>
      </c>
      <c r="G282" s="234"/>
      <c r="H282" s="237">
        <v>17.399999999999999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3" t="s">
        <v>177</v>
      </c>
      <c r="AU282" s="243" t="s">
        <v>83</v>
      </c>
      <c r="AV282" s="14" t="s">
        <v>173</v>
      </c>
      <c r="AW282" s="14" t="s">
        <v>33</v>
      </c>
      <c r="AX282" s="14" t="s">
        <v>81</v>
      </c>
      <c r="AY282" s="243" t="s">
        <v>167</v>
      </c>
    </row>
    <row r="283" s="12" customFormat="1" ht="25.92" customHeight="1">
      <c r="A283" s="12"/>
      <c r="B283" s="188"/>
      <c r="C283" s="189"/>
      <c r="D283" s="190" t="s">
        <v>72</v>
      </c>
      <c r="E283" s="191" t="s">
        <v>1110</v>
      </c>
      <c r="F283" s="191" t="s">
        <v>1111</v>
      </c>
      <c r="G283" s="189"/>
      <c r="H283" s="189"/>
      <c r="I283" s="192"/>
      <c r="J283" s="193">
        <f>BK283</f>
        <v>0</v>
      </c>
      <c r="K283" s="189"/>
      <c r="L283" s="194"/>
      <c r="M283" s="195"/>
      <c r="N283" s="196"/>
      <c r="O283" s="196"/>
      <c r="P283" s="197">
        <f>SUM(P284:P287)</f>
        <v>0</v>
      </c>
      <c r="Q283" s="196"/>
      <c r="R283" s="197">
        <f>SUM(R284:R287)</f>
        <v>0</v>
      </c>
      <c r="S283" s="196"/>
      <c r="T283" s="198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9" t="s">
        <v>173</v>
      </c>
      <c r="AT283" s="200" t="s">
        <v>72</v>
      </c>
      <c r="AU283" s="200" t="s">
        <v>73</v>
      </c>
      <c r="AY283" s="199" t="s">
        <v>167</v>
      </c>
      <c r="BK283" s="201">
        <f>SUM(BK284:BK287)</f>
        <v>0</v>
      </c>
    </row>
    <row r="284" s="2" customFormat="1" ht="33.75" customHeight="1">
      <c r="A284" s="38"/>
      <c r="B284" s="39"/>
      <c r="C284" s="204" t="s">
        <v>452</v>
      </c>
      <c r="D284" s="204" t="s">
        <v>169</v>
      </c>
      <c r="E284" s="205" t="s">
        <v>1112</v>
      </c>
      <c r="F284" s="206" t="s">
        <v>1113</v>
      </c>
      <c r="G284" s="207" t="s">
        <v>172</v>
      </c>
      <c r="H284" s="208">
        <v>11.92</v>
      </c>
      <c r="I284" s="209"/>
      <c r="J284" s="210">
        <f>ROUND(I284*H284,2)</f>
        <v>0</v>
      </c>
      <c r="K284" s="206" t="s">
        <v>19</v>
      </c>
      <c r="L284" s="44"/>
      <c r="M284" s="211" t="s">
        <v>19</v>
      </c>
      <c r="N284" s="212" t="s">
        <v>44</v>
      </c>
      <c r="O284" s="84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766</v>
      </c>
      <c r="AT284" s="215" t="s">
        <v>169</v>
      </c>
      <c r="AU284" s="215" t="s">
        <v>81</v>
      </c>
      <c r="AY284" s="17" t="s">
        <v>167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81</v>
      </c>
      <c r="BK284" s="216">
        <f>ROUND(I284*H284,2)</f>
        <v>0</v>
      </c>
      <c r="BL284" s="17" t="s">
        <v>766</v>
      </c>
      <c r="BM284" s="215" t="s">
        <v>1114</v>
      </c>
    </row>
    <row r="285" s="2" customFormat="1">
      <c r="A285" s="38"/>
      <c r="B285" s="39"/>
      <c r="C285" s="40"/>
      <c r="D285" s="217" t="s">
        <v>175</v>
      </c>
      <c r="E285" s="40"/>
      <c r="F285" s="218" t="s">
        <v>1115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175</v>
      </c>
      <c r="AU285" s="17" t="s">
        <v>81</v>
      </c>
    </row>
    <row r="286" s="13" customFormat="1">
      <c r="A286" s="13"/>
      <c r="B286" s="222"/>
      <c r="C286" s="223"/>
      <c r="D286" s="217" t="s">
        <v>177</v>
      </c>
      <c r="E286" s="224" t="s">
        <v>19</v>
      </c>
      <c r="F286" s="225" t="s">
        <v>1116</v>
      </c>
      <c r="G286" s="223"/>
      <c r="H286" s="226">
        <v>5</v>
      </c>
      <c r="I286" s="227"/>
      <c r="J286" s="223"/>
      <c r="K286" s="223"/>
      <c r="L286" s="228"/>
      <c r="M286" s="229"/>
      <c r="N286" s="230"/>
      <c r="O286" s="230"/>
      <c r="P286" s="230"/>
      <c r="Q286" s="230"/>
      <c r="R286" s="230"/>
      <c r="S286" s="230"/>
      <c r="T286" s="23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2" t="s">
        <v>177</v>
      </c>
      <c r="AU286" s="232" t="s">
        <v>81</v>
      </c>
      <c r="AV286" s="13" t="s">
        <v>83</v>
      </c>
      <c r="AW286" s="13" t="s">
        <v>33</v>
      </c>
      <c r="AX286" s="13" t="s">
        <v>73</v>
      </c>
      <c r="AY286" s="232" t="s">
        <v>167</v>
      </c>
    </row>
    <row r="287" s="13" customFormat="1">
      <c r="A287" s="13"/>
      <c r="B287" s="222"/>
      <c r="C287" s="223"/>
      <c r="D287" s="217" t="s">
        <v>177</v>
      </c>
      <c r="E287" s="224" t="s">
        <v>19</v>
      </c>
      <c r="F287" s="225" t="s">
        <v>1117</v>
      </c>
      <c r="G287" s="223"/>
      <c r="H287" s="226">
        <v>6.9199999999999999</v>
      </c>
      <c r="I287" s="227"/>
      <c r="J287" s="223"/>
      <c r="K287" s="223"/>
      <c r="L287" s="228"/>
      <c r="M287" s="229"/>
      <c r="N287" s="230"/>
      <c r="O287" s="230"/>
      <c r="P287" s="230"/>
      <c r="Q287" s="230"/>
      <c r="R287" s="230"/>
      <c r="S287" s="230"/>
      <c r="T287" s="23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2" t="s">
        <v>177</v>
      </c>
      <c r="AU287" s="232" t="s">
        <v>81</v>
      </c>
      <c r="AV287" s="13" t="s">
        <v>83</v>
      </c>
      <c r="AW287" s="13" t="s">
        <v>33</v>
      </c>
      <c r="AX287" s="13" t="s">
        <v>73</v>
      </c>
      <c r="AY287" s="232" t="s">
        <v>167</v>
      </c>
    </row>
    <row r="288" s="12" customFormat="1" ht="25.92" customHeight="1">
      <c r="A288" s="12"/>
      <c r="B288" s="188"/>
      <c r="C288" s="189"/>
      <c r="D288" s="190" t="s">
        <v>72</v>
      </c>
      <c r="E288" s="191" t="s">
        <v>416</v>
      </c>
      <c r="F288" s="191" t="s">
        <v>417</v>
      </c>
      <c r="G288" s="189"/>
      <c r="H288" s="189"/>
      <c r="I288" s="192"/>
      <c r="J288" s="193">
        <f>BK288</f>
        <v>0</v>
      </c>
      <c r="K288" s="189"/>
      <c r="L288" s="194"/>
      <c r="M288" s="195"/>
      <c r="N288" s="196"/>
      <c r="O288" s="196"/>
      <c r="P288" s="197">
        <f>P289+P308+P312+P316+P326+P330</f>
        <v>0</v>
      </c>
      <c r="Q288" s="196"/>
      <c r="R288" s="197">
        <f>R289+R308+R312+R316+R326+R330</f>
        <v>0</v>
      </c>
      <c r="S288" s="196"/>
      <c r="T288" s="198">
        <f>T289+T308+T312+T316+T326+T330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99" t="s">
        <v>200</v>
      </c>
      <c r="AT288" s="200" t="s">
        <v>72</v>
      </c>
      <c r="AU288" s="200" t="s">
        <v>73</v>
      </c>
      <c r="AY288" s="199" t="s">
        <v>167</v>
      </c>
      <c r="BK288" s="201">
        <f>BK289+BK308+BK312+BK316+BK326+BK330</f>
        <v>0</v>
      </c>
    </row>
    <row r="289" s="12" customFormat="1" ht="22.8" customHeight="1">
      <c r="A289" s="12"/>
      <c r="B289" s="188"/>
      <c r="C289" s="189"/>
      <c r="D289" s="190" t="s">
        <v>72</v>
      </c>
      <c r="E289" s="202" t="s">
        <v>418</v>
      </c>
      <c r="F289" s="202" t="s">
        <v>419</v>
      </c>
      <c r="G289" s="189"/>
      <c r="H289" s="189"/>
      <c r="I289" s="192"/>
      <c r="J289" s="203">
        <f>BK289</f>
        <v>0</v>
      </c>
      <c r="K289" s="189"/>
      <c r="L289" s="194"/>
      <c r="M289" s="195"/>
      <c r="N289" s="196"/>
      <c r="O289" s="196"/>
      <c r="P289" s="197">
        <f>SUM(P290:P307)</f>
        <v>0</v>
      </c>
      <c r="Q289" s="196"/>
      <c r="R289" s="197">
        <f>SUM(R290:R307)</f>
        <v>0</v>
      </c>
      <c r="S289" s="196"/>
      <c r="T289" s="198">
        <f>SUM(T290:T307)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9" t="s">
        <v>200</v>
      </c>
      <c r="AT289" s="200" t="s">
        <v>72</v>
      </c>
      <c r="AU289" s="200" t="s">
        <v>81</v>
      </c>
      <c r="AY289" s="199" t="s">
        <v>167</v>
      </c>
      <c r="BK289" s="201">
        <f>SUM(BK290:BK307)</f>
        <v>0</v>
      </c>
    </row>
    <row r="290" s="2" customFormat="1" ht="16.5" customHeight="1">
      <c r="A290" s="38"/>
      <c r="B290" s="39"/>
      <c r="C290" s="204" t="s">
        <v>460</v>
      </c>
      <c r="D290" s="204" t="s">
        <v>169</v>
      </c>
      <c r="E290" s="205" t="s">
        <v>421</v>
      </c>
      <c r="F290" s="206" t="s">
        <v>422</v>
      </c>
      <c r="G290" s="207" t="s">
        <v>423</v>
      </c>
      <c r="H290" s="208">
        <v>1</v>
      </c>
      <c r="I290" s="209"/>
      <c r="J290" s="210">
        <f>ROUND(I290*H290,2)</f>
        <v>0</v>
      </c>
      <c r="K290" s="206" t="s">
        <v>183</v>
      </c>
      <c r="L290" s="44"/>
      <c r="M290" s="211" t="s">
        <v>19</v>
      </c>
      <c r="N290" s="212" t="s">
        <v>44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424</v>
      </c>
      <c r="AT290" s="215" t="s">
        <v>169</v>
      </c>
      <c r="AU290" s="215" t="s">
        <v>83</v>
      </c>
      <c r="AY290" s="17" t="s">
        <v>167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81</v>
      </c>
      <c r="BK290" s="216">
        <f>ROUND(I290*H290,2)</f>
        <v>0</v>
      </c>
      <c r="BL290" s="17" t="s">
        <v>424</v>
      </c>
      <c r="BM290" s="215" t="s">
        <v>1118</v>
      </c>
    </row>
    <row r="291" s="2" customFormat="1">
      <c r="A291" s="38"/>
      <c r="B291" s="39"/>
      <c r="C291" s="40"/>
      <c r="D291" s="244" t="s">
        <v>185</v>
      </c>
      <c r="E291" s="40"/>
      <c r="F291" s="245" t="s">
        <v>426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185</v>
      </c>
      <c r="AU291" s="17" t="s">
        <v>83</v>
      </c>
    </row>
    <row r="292" s="2" customFormat="1">
      <c r="A292" s="38"/>
      <c r="B292" s="39"/>
      <c r="C292" s="40"/>
      <c r="D292" s="217" t="s">
        <v>175</v>
      </c>
      <c r="E292" s="40"/>
      <c r="F292" s="218" t="s">
        <v>427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175</v>
      </c>
      <c r="AU292" s="17" t="s">
        <v>83</v>
      </c>
    </row>
    <row r="293" s="2" customFormat="1" ht="16.5" customHeight="1">
      <c r="A293" s="38"/>
      <c r="B293" s="39"/>
      <c r="C293" s="204" t="s">
        <v>466</v>
      </c>
      <c r="D293" s="204" t="s">
        <v>169</v>
      </c>
      <c r="E293" s="205" t="s">
        <v>429</v>
      </c>
      <c r="F293" s="206" t="s">
        <v>430</v>
      </c>
      <c r="G293" s="207" t="s">
        <v>423</v>
      </c>
      <c r="H293" s="208">
        <v>1</v>
      </c>
      <c r="I293" s="209"/>
      <c r="J293" s="210">
        <f>ROUND(I293*H293,2)</f>
        <v>0</v>
      </c>
      <c r="K293" s="206" t="s">
        <v>183</v>
      </c>
      <c r="L293" s="44"/>
      <c r="M293" s="211" t="s">
        <v>19</v>
      </c>
      <c r="N293" s="212" t="s">
        <v>44</v>
      </c>
      <c r="O293" s="84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424</v>
      </c>
      <c r="AT293" s="215" t="s">
        <v>169</v>
      </c>
      <c r="AU293" s="215" t="s">
        <v>83</v>
      </c>
      <c r="AY293" s="17" t="s">
        <v>167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81</v>
      </c>
      <c r="BK293" s="216">
        <f>ROUND(I293*H293,2)</f>
        <v>0</v>
      </c>
      <c r="BL293" s="17" t="s">
        <v>424</v>
      </c>
      <c r="BM293" s="215" t="s">
        <v>1119</v>
      </c>
    </row>
    <row r="294" s="2" customFormat="1">
      <c r="A294" s="38"/>
      <c r="B294" s="39"/>
      <c r="C294" s="40"/>
      <c r="D294" s="244" t="s">
        <v>185</v>
      </c>
      <c r="E294" s="40"/>
      <c r="F294" s="245" t="s">
        <v>432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185</v>
      </c>
      <c r="AU294" s="17" t="s">
        <v>83</v>
      </c>
    </row>
    <row r="295" s="2" customFormat="1">
      <c r="A295" s="38"/>
      <c r="B295" s="39"/>
      <c r="C295" s="40"/>
      <c r="D295" s="217" t="s">
        <v>175</v>
      </c>
      <c r="E295" s="40"/>
      <c r="F295" s="218" t="s">
        <v>433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175</v>
      </c>
      <c r="AU295" s="17" t="s">
        <v>83</v>
      </c>
    </row>
    <row r="296" s="2" customFormat="1" ht="16.5" customHeight="1">
      <c r="A296" s="38"/>
      <c r="B296" s="39"/>
      <c r="C296" s="204" t="s">
        <v>473</v>
      </c>
      <c r="D296" s="204" t="s">
        <v>169</v>
      </c>
      <c r="E296" s="205" t="s">
        <v>435</v>
      </c>
      <c r="F296" s="206" t="s">
        <v>436</v>
      </c>
      <c r="G296" s="207" t="s">
        <v>423</v>
      </c>
      <c r="H296" s="208">
        <v>1</v>
      </c>
      <c r="I296" s="209"/>
      <c r="J296" s="210">
        <f>ROUND(I296*H296,2)</f>
        <v>0</v>
      </c>
      <c r="K296" s="206" t="s">
        <v>183</v>
      </c>
      <c r="L296" s="44"/>
      <c r="M296" s="211" t="s">
        <v>19</v>
      </c>
      <c r="N296" s="212" t="s">
        <v>44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424</v>
      </c>
      <c r="AT296" s="215" t="s">
        <v>169</v>
      </c>
      <c r="AU296" s="215" t="s">
        <v>83</v>
      </c>
      <c r="AY296" s="17" t="s">
        <v>167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81</v>
      </c>
      <c r="BK296" s="216">
        <f>ROUND(I296*H296,2)</f>
        <v>0</v>
      </c>
      <c r="BL296" s="17" t="s">
        <v>424</v>
      </c>
      <c r="BM296" s="215" t="s">
        <v>1120</v>
      </c>
    </row>
    <row r="297" s="2" customFormat="1">
      <c r="A297" s="38"/>
      <c r="B297" s="39"/>
      <c r="C297" s="40"/>
      <c r="D297" s="244" t="s">
        <v>185</v>
      </c>
      <c r="E297" s="40"/>
      <c r="F297" s="245" t="s">
        <v>438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185</v>
      </c>
      <c r="AU297" s="17" t="s">
        <v>83</v>
      </c>
    </row>
    <row r="298" s="2" customFormat="1">
      <c r="A298" s="38"/>
      <c r="B298" s="39"/>
      <c r="C298" s="40"/>
      <c r="D298" s="217" t="s">
        <v>175</v>
      </c>
      <c r="E298" s="40"/>
      <c r="F298" s="218" t="s">
        <v>439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175</v>
      </c>
      <c r="AU298" s="17" t="s">
        <v>83</v>
      </c>
    </row>
    <row r="299" s="2" customFormat="1" ht="16.5" customHeight="1">
      <c r="A299" s="38"/>
      <c r="B299" s="39"/>
      <c r="C299" s="204" t="s">
        <v>479</v>
      </c>
      <c r="D299" s="204" t="s">
        <v>169</v>
      </c>
      <c r="E299" s="205" t="s">
        <v>441</v>
      </c>
      <c r="F299" s="206" t="s">
        <v>442</v>
      </c>
      <c r="G299" s="207" t="s">
        <v>423</v>
      </c>
      <c r="H299" s="208">
        <v>1</v>
      </c>
      <c r="I299" s="209"/>
      <c r="J299" s="210">
        <f>ROUND(I299*H299,2)</f>
        <v>0</v>
      </c>
      <c r="K299" s="206" t="s">
        <v>183</v>
      </c>
      <c r="L299" s="44"/>
      <c r="M299" s="211" t="s">
        <v>19</v>
      </c>
      <c r="N299" s="212" t="s">
        <v>44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424</v>
      </c>
      <c r="AT299" s="215" t="s">
        <v>169</v>
      </c>
      <c r="AU299" s="215" t="s">
        <v>83</v>
      </c>
      <c r="AY299" s="17" t="s">
        <v>167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81</v>
      </c>
      <c r="BK299" s="216">
        <f>ROUND(I299*H299,2)</f>
        <v>0</v>
      </c>
      <c r="BL299" s="17" t="s">
        <v>424</v>
      </c>
      <c r="BM299" s="215" t="s">
        <v>1121</v>
      </c>
    </row>
    <row r="300" s="2" customFormat="1">
      <c r="A300" s="38"/>
      <c r="B300" s="39"/>
      <c r="C300" s="40"/>
      <c r="D300" s="244" t="s">
        <v>185</v>
      </c>
      <c r="E300" s="40"/>
      <c r="F300" s="245" t="s">
        <v>444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185</v>
      </c>
      <c r="AU300" s="17" t="s">
        <v>83</v>
      </c>
    </row>
    <row r="301" s="2" customFormat="1">
      <c r="A301" s="38"/>
      <c r="B301" s="39"/>
      <c r="C301" s="40"/>
      <c r="D301" s="217" t="s">
        <v>175</v>
      </c>
      <c r="E301" s="40"/>
      <c r="F301" s="218" t="s">
        <v>445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175</v>
      </c>
      <c r="AU301" s="17" t="s">
        <v>83</v>
      </c>
    </row>
    <row r="302" s="2" customFormat="1" ht="16.5" customHeight="1">
      <c r="A302" s="38"/>
      <c r="B302" s="39"/>
      <c r="C302" s="204" t="s">
        <v>485</v>
      </c>
      <c r="D302" s="204" t="s">
        <v>169</v>
      </c>
      <c r="E302" s="205" t="s">
        <v>447</v>
      </c>
      <c r="F302" s="206" t="s">
        <v>448</v>
      </c>
      <c r="G302" s="207" t="s">
        <v>423</v>
      </c>
      <c r="H302" s="208">
        <v>1</v>
      </c>
      <c r="I302" s="209"/>
      <c r="J302" s="210">
        <f>ROUND(I302*H302,2)</f>
        <v>0</v>
      </c>
      <c r="K302" s="206" t="s">
        <v>183</v>
      </c>
      <c r="L302" s="44"/>
      <c r="M302" s="211" t="s">
        <v>19</v>
      </c>
      <c r="N302" s="212" t="s">
        <v>44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424</v>
      </c>
      <c r="AT302" s="215" t="s">
        <v>169</v>
      </c>
      <c r="AU302" s="215" t="s">
        <v>83</v>
      </c>
      <c r="AY302" s="17" t="s">
        <v>167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81</v>
      </c>
      <c r="BK302" s="216">
        <f>ROUND(I302*H302,2)</f>
        <v>0</v>
      </c>
      <c r="BL302" s="17" t="s">
        <v>424</v>
      </c>
      <c r="BM302" s="215" t="s">
        <v>1122</v>
      </c>
    </row>
    <row r="303" s="2" customFormat="1">
      <c r="A303" s="38"/>
      <c r="B303" s="39"/>
      <c r="C303" s="40"/>
      <c r="D303" s="244" t="s">
        <v>185</v>
      </c>
      <c r="E303" s="40"/>
      <c r="F303" s="245" t="s">
        <v>450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185</v>
      </c>
      <c r="AU303" s="17" t="s">
        <v>83</v>
      </c>
    </row>
    <row r="304" s="2" customFormat="1">
      <c r="A304" s="38"/>
      <c r="B304" s="39"/>
      <c r="C304" s="40"/>
      <c r="D304" s="217" t="s">
        <v>175</v>
      </c>
      <c r="E304" s="40"/>
      <c r="F304" s="218" t="s">
        <v>451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175</v>
      </c>
      <c r="AU304" s="17" t="s">
        <v>83</v>
      </c>
    </row>
    <row r="305" s="2" customFormat="1" ht="16.5" customHeight="1">
      <c r="A305" s="38"/>
      <c r="B305" s="39"/>
      <c r="C305" s="204" t="s">
        <v>1123</v>
      </c>
      <c r="D305" s="204" t="s">
        <v>169</v>
      </c>
      <c r="E305" s="205" t="s">
        <v>453</v>
      </c>
      <c r="F305" s="206" t="s">
        <v>454</v>
      </c>
      <c r="G305" s="207" t="s">
        <v>423</v>
      </c>
      <c r="H305" s="208">
        <v>1</v>
      </c>
      <c r="I305" s="209"/>
      <c r="J305" s="210">
        <f>ROUND(I305*H305,2)</f>
        <v>0</v>
      </c>
      <c r="K305" s="206" t="s">
        <v>183</v>
      </c>
      <c r="L305" s="44"/>
      <c r="M305" s="211" t="s">
        <v>19</v>
      </c>
      <c r="N305" s="212" t="s">
        <v>44</v>
      </c>
      <c r="O305" s="84"/>
      <c r="P305" s="213">
        <f>O305*H305</f>
        <v>0</v>
      </c>
      <c r="Q305" s="213">
        <v>0</v>
      </c>
      <c r="R305" s="213">
        <f>Q305*H305</f>
        <v>0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424</v>
      </c>
      <c r="AT305" s="215" t="s">
        <v>169</v>
      </c>
      <c r="AU305" s="215" t="s">
        <v>83</v>
      </c>
      <c r="AY305" s="17" t="s">
        <v>167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81</v>
      </c>
      <c r="BK305" s="216">
        <f>ROUND(I305*H305,2)</f>
        <v>0</v>
      </c>
      <c r="BL305" s="17" t="s">
        <v>424</v>
      </c>
      <c r="BM305" s="215" t="s">
        <v>1124</v>
      </c>
    </row>
    <row r="306" s="2" customFormat="1">
      <c r="A306" s="38"/>
      <c r="B306" s="39"/>
      <c r="C306" s="40"/>
      <c r="D306" s="244" t="s">
        <v>185</v>
      </c>
      <c r="E306" s="40"/>
      <c r="F306" s="245" t="s">
        <v>456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185</v>
      </c>
      <c r="AU306" s="17" t="s">
        <v>83</v>
      </c>
    </row>
    <row r="307" s="2" customFormat="1">
      <c r="A307" s="38"/>
      <c r="B307" s="39"/>
      <c r="C307" s="40"/>
      <c r="D307" s="217" t="s">
        <v>175</v>
      </c>
      <c r="E307" s="40"/>
      <c r="F307" s="218" t="s">
        <v>457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175</v>
      </c>
      <c r="AU307" s="17" t="s">
        <v>83</v>
      </c>
    </row>
    <row r="308" s="12" customFormat="1" ht="22.8" customHeight="1">
      <c r="A308" s="12"/>
      <c r="B308" s="188"/>
      <c r="C308" s="189"/>
      <c r="D308" s="190" t="s">
        <v>72</v>
      </c>
      <c r="E308" s="202" t="s">
        <v>458</v>
      </c>
      <c r="F308" s="202" t="s">
        <v>459</v>
      </c>
      <c r="G308" s="189"/>
      <c r="H308" s="189"/>
      <c r="I308" s="192"/>
      <c r="J308" s="203">
        <f>BK308</f>
        <v>0</v>
      </c>
      <c r="K308" s="189"/>
      <c r="L308" s="194"/>
      <c r="M308" s="195"/>
      <c r="N308" s="196"/>
      <c r="O308" s="196"/>
      <c r="P308" s="197">
        <f>SUM(P309:P311)</f>
        <v>0</v>
      </c>
      <c r="Q308" s="196"/>
      <c r="R308" s="197">
        <f>SUM(R309:R311)</f>
        <v>0</v>
      </c>
      <c r="S308" s="196"/>
      <c r="T308" s="198">
        <f>SUM(T309:T311)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9" t="s">
        <v>200</v>
      </c>
      <c r="AT308" s="200" t="s">
        <v>72</v>
      </c>
      <c r="AU308" s="200" t="s">
        <v>81</v>
      </c>
      <c r="AY308" s="199" t="s">
        <v>167</v>
      </c>
      <c r="BK308" s="201">
        <f>SUM(BK309:BK311)</f>
        <v>0</v>
      </c>
    </row>
    <row r="309" s="2" customFormat="1" ht="16.5" customHeight="1">
      <c r="A309" s="38"/>
      <c r="B309" s="39"/>
      <c r="C309" s="204" t="s">
        <v>493</v>
      </c>
      <c r="D309" s="204" t="s">
        <v>169</v>
      </c>
      <c r="E309" s="205" t="s">
        <v>461</v>
      </c>
      <c r="F309" s="206" t="s">
        <v>459</v>
      </c>
      <c r="G309" s="207" t="s">
        <v>423</v>
      </c>
      <c r="H309" s="208">
        <v>1</v>
      </c>
      <c r="I309" s="209"/>
      <c r="J309" s="210">
        <f>ROUND(I309*H309,2)</f>
        <v>0</v>
      </c>
      <c r="K309" s="206" t="s">
        <v>183</v>
      </c>
      <c r="L309" s="44"/>
      <c r="M309" s="211" t="s">
        <v>19</v>
      </c>
      <c r="N309" s="212" t="s">
        <v>44</v>
      </c>
      <c r="O309" s="84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424</v>
      </c>
      <c r="AT309" s="215" t="s">
        <v>169</v>
      </c>
      <c r="AU309" s="215" t="s">
        <v>83</v>
      </c>
      <c r="AY309" s="17" t="s">
        <v>167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81</v>
      </c>
      <c r="BK309" s="216">
        <f>ROUND(I309*H309,2)</f>
        <v>0</v>
      </c>
      <c r="BL309" s="17" t="s">
        <v>424</v>
      </c>
      <c r="BM309" s="215" t="s">
        <v>1125</v>
      </c>
    </row>
    <row r="310" s="2" customFormat="1">
      <c r="A310" s="38"/>
      <c r="B310" s="39"/>
      <c r="C310" s="40"/>
      <c r="D310" s="244" t="s">
        <v>185</v>
      </c>
      <c r="E310" s="40"/>
      <c r="F310" s="245" t="s">
        <v>463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185</v>
      </c>
      <c r="AU310" s="17" t="s">
        <v>83</v>
      </c>
    </row>
    <row r="311" s="2" customFormat="1">
      <c r="A311" s="38"/>
      <c r="B311" s="39"/>
      <c r="C311" s="40"/>
      <c r="D311" s="217" t="s">
        <v>175</v>
      </c>
      <c r="E311" s="40"/>
      <c r="F311" s="218" t="s">
        <v>439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175</v>
      </c>
      <c r="AU311" s="17" t="s">
        <v>83</v>
      </c>
    </row>
    <row r="312" s="12" customFormat="1" ht="22.8" customHeight="1">
      <c r="A312" s="12"/>
      <c r="B312" s="188"/>
      <c r="C312" s="189"/>
      <c r="D312" s="190" t="s">
        <v>72</v>
      </c>
      <c r="E312" s="202" t="s">
        <v>464</v>
      </c>
      <c r="F312" s="202" t="s">
        <v>465</v>
      </c>
      <c r="G312" s="189"/>
      <c r="H312" s="189"/>
      <c r="I312" s="192"/>
      <c r="J312" s="203">
        <f>BK312</f>
        <v>0</v>
      </c>
      <c r="K312" s="189"/>
      <c r="L312" s="194"/>
      <c r="M312" s="195"/>
      <c r="N312" s="196"/>
      <c r="O312" s="196"/>
      <c r="P312" s="197">
        <f>SUM(P313:P315)</f>
        <v>0</v>
      </c>
      <c r="Q312" s="196"/>
      <c r="R312" s="197">
        <f>SUM(R313:R315)</f>
        <v>0</v>
      </c>
      <c r="S312" s="196"/>
      <c r="T312" s="198">
        <f>SUM(T313:T315)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9" t="s">
        <v>200</v>
      </c>
      <c r="AT312" s="200" t="s">
        <v>72</v>
      </c>
      <c r="AU312" s="200" t="s">
        <v>81</v>
      </c>
      <c r="AY312" s="199" t="s">
        <v>167</v>
      </c>
      <c r="BK312" s="201">
        <f>SUM(BK313:BK315)</f>
        <v>0</v>
      </c>
    </row>
    <row r="313" s="2" customFormat="1" ht="16.5" customHeight="1">
      <c r="A313" s="38"/>
      <c r="B313" s="39"/>
      <c r="C313" s="204" t="s">
        <v>499</v>
      </c>
      <c r="D313" s="204" t="s">
        <v>169</v>
      </c>
      <c r="E313" s="205" t="s">
        <v>467</v>
      </c>
      <c r="F313" s="206" t="s">
        <v>465</v>
      </c>
      <c r="G313" s="207" t="s">
        <v>423</v>
      </c>
      <c r="H313" s="208">
        <v>1</v>
      </c>
      <c r="I313" s="209"/>
      <c r="J313" s="210">
        <f>ROUND(I313*H313,2)</f>
        <v>0</v>
      </c>
      <c r="K313" s="206" t="s">
        <v>183</v>
      </c>
      <c r="L313" s="44"/>
      <c r="M313" s="211" t="s">
        <v>19</v>
      </c>
      <c r="N313" s="212" t="s">
        <v>44</v>
      </c>
      <c r="O313" s="84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424</v>
      </c>
      <c r="AT313" s="215" t="s">
        <v>169</v>
      </c>
      <c r="AU313" s="215" t="s">
        <v>83</v>
      </c>
      <c r="AY313" s="17" t="s">
        <v>167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81</v>
      </c>
      <c r="BK313" s="216">
        <f>ROUND(I313*H313,2)</f>
        <v>0</v>
      </c>
      <c r="BL313" s="17" t="s">
        <v>424</v>
      </c>
      <c r="BM313" s="215" t="s">
        <v>1126</v>
      </c>
    </row>
    <row r="314" s="2" customFormat="1">
      <c r="A314" s="38"/>
      <c r="B314" s="39"/>
      <c r="C314" s="40"/>
      <c r="D314" s="244" t="s">
        <v>185</v>
      </c>
      <c r="E314" s="40"/>
      <c r="F314" s="245" t="s">
        <v>469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185</v>
      </c>
      <c r="AU314" s="17" t="s">
        <v>83</v>
      </c>
    </row>
    <row r="315" s="2" customFormat="1">
      <c r="A315" s="38"/>
      <c r="B315" s="39"/>
      <c r="C315" s="40"/>
      <c r="D315" s="217" t="s">
        <v>175</v>
      </c>
      <c r="E315" s="40"/>
      <c r="F315" s="218" t="s">
        <v>470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175</v>
      </c>
      <c r="AU315" s="17" t="s">
        <v>83</v>
      </c>
    </row>
    <row r="316" s="12" customFormat="1" ht="22.8" customHeight="1">
      <c r="A316" s="12"/>
      <c r="B316" s="188"/>
      <c r="C316" s="189"/>
      <c r="D316" s="190" t="s">
        <v>72</v>
      </c>
      <c r="E316" s="202" t="s">
        <v>471</v>
      </c>
      <c r="F316" s="202" t="s">
        <v>472</v>
      </c>
      <c r="G316" s="189"/>
      <c r="H316" s="189"/>
      <c r="I316" s="192"/>
      <c r="J316" s="203">
        <f>BK316</f>
        <v>0</v>
      </c>
      <c r="K316" s="189"/>
      <c r="L316" s="194"/>
      <c r="M316" s="195"/>
      <c r="N316" s="196"/>
      <c r="O316" s="196"/>
      <c r="P316" s="197">
        <f>SUM(P317:P325)</f>
        <v>0</v>
      </c>
      <c r="Q316" s="196"/>
      <c r="R316" s="197">
        <f>SUM(R317:R325)</f>
        <v>0</v>
      </c>
      <c r="S316" s="196"/>
      <c r="T316" s="198">
        <f>SUM(T317:T325)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99" t="s">
        <v>200</v>
      </c>
      <c r="AT316" s="200" t="s">
        <v>72</v>
      </c>
      <c r="AU316" s="200" t="s">
        <v>81</v>
      </c>
      <c r="AY316" s="199" t="s">
        <v>167</v>
      </c>
      <c r="BK316" s="201">
        <f>SUM(BK317:BK325)</f>
        <v>0</v>
      </c>
    </row>
    <row r="317" s="2" customFormat="1" ht="16.5" customHeight="1">
      <c r="A317" s="38"/>
      <c r="B317" s="39"/>
      <c r="C317" s="204" t="s">
        <v>1127</v>
      </c>
      <c r="D317" s="204" t="s">
        <v>169</v>
      </c>
      <c r="E317" s="205" t="s">
        <v>474</v>
      </c>
      <c r="F317" s="206" t="s">
        <v>475</v>
      </c>
      <c r="G317" s="207" t="s">
        <v>423</v>
      </c>
      <c r="H317" s="208">
        <v>1</v>
      </c>
      <c r="I317" s="209"/>
      <c r="J317" s="210">
        <f>ROUND(I317*H317,2)</f>
        <v>0</v>
      </c>
      <c r="K317" s="206" t="s">
        <v>183</v>
      </c>
      <c r="L317" s="44"/>
      <c r="M317" s="211" t="s">
        <v>19</v>
      </c>
      <c r="N317" s="212" t="s">
        <v>44</v>
      </c>
      <c r="O317" s="84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424</v>
      </c>
      <c r="AT317" s="215" t="s">
        <v>169</v>
      </c>
      <c r="AU317" s="215" t="s">
        <v>83</v>
      </c>
      <c r="AY317" s="17" t="s">
        <v>167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81</v>
      </c>
      <c r="BK317" s="216">
        <f>ROUND(I317*H317,2)</f>
        <v>0</v>
      </c>
      <c r="BL317" s="17" t="s">
        <v>424</v>
      </c>
      <c r="BM317" s="215" t="s">
        <v>1128</v>
      </c>
    </row>
    <row r="318" s="2" customFormat="1">
      <c r="A318" s="38"/>
      <c r="B318" s="39"/>
      <c r="C318" s="40"/>
      <c r="D318" s="244" t="s">
        <v>185</v>
      </c>
      <c r="E318" s="40"/>
      <c r="F318" s="245" t="s">
        <v>477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185</v>
      </c>
      <c r="AU318" s="17" t="s">
        <v>83</v>
      </c>
    </row>
    <row r="319" s="2" customFormat="1">
      <c r="A319" s="38"/>
      <c r="B319" s="39"/>
      <c r="C319" s="40"/>
      <c r="D319" s="217" t="s">
        <v>175</v>
      </c>
      <c r="E319" s="40"/>
      <c r="F319" s="218" t="s">
        <v>478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175</v>
      </c>
      <c r="AU319" s="17" t="s">
        <v>83</v>
      </c>
    </row>
    <row r="320" s="2" customFormat="1" ht="16.5" customHeight="1">
      <c r="A320" s="38"/>
      <c r="B320" s="39"/>
      <c r="C320" s="204" t="s">
        <v>1129</v>
      </c>
      <c r="D320" s="204" t="s">
        <v>169</v>
      </c>
      <c r="E320" s="205" t="s">
        <v>480</v>
      </c>
      <c r="F320" s="206" t="s">
        <v>481</v>
      </c>
      <c r="G320" s="207" t="s">
        <v>423</v>
      </c>
      <c r="H320" s="208">
        <v>1</v>
      </c>
      <c r="I320" s="209"/>
      <c r="J320" s="210">
        <f>ROUND(I320*H320,2)</f>
        <v>0</v>
      </c>
      <c r="K320" s="206" t="s">
        <v>183</v>
      </c>
      <c r="L320" s="44"/>
      <c r="M320" s="211" t="s">
        <v>19</v>
      </c>
      <c r="N320" s="212" t="s">
        <v>44</v>
      </c>
      <c r="O320" s="84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424</v>
      </c>
      <c r="AT320" s="215" t="s">
        <v>169</v>
      </c>
      <c r="AU320" s="215" t="s">
        <v>83</v>
      </c>
      <c r="AY320" s="17" t="s">
        <v>167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81</v>
      </c>
      <c r="BK320" s="216">
        <f>ROUND(I320*H320,2)</f>
        <v>0</v>
      </c>
      <c r="BL320" s="17" t="s">
        <v>424</v>
      </c>
      <c r="BM320" s="215" t="s">
        <v>1130</v>
      </c>
    </row>
    <row r="321" s="2" customFormat="1">
      <c r="A321" s="38"/>
      <c r="B321" s="39"/>
      <c r="C321" s="40"/>
      <c r="D321" s="244" t="s">
        <v>185</v>
      </c>
      <c r="E321" s="40"/>
      <c r="F321" s="245" t="s">
        <v>483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185</v>
      </c>
      <c r="AU321" s="17" t="s">
        <v>83</v>
      </c>
    </row>
    <row r="322" s="2" customFormat="1">
      <c r="A322" s="38"/>
      <c r="B322" s="39"/>
      <c r="C322" s="40"/>
      <c r="D322" s="217" t="s">
        <v>175</v>
      </c>
      <c r="E322" s="40"/>
      <c r="F322" s="218" t="s">
        <v>484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175</v>
      </c>
      <c r="AU322" s="17" t="s">
        <v>83</v>
      </c>
    </row>
    <row r="323" s="2" customFormat="1" ht="16.5" customHeight="1">
      <c r="A323" s="38"/>
      <c r="B323" s="39"/>
      <c r="C323" s="204" t="s">
        <v>1131</v>
      </c>
      <c r="D323" s="204" t="s">
        <v>169</v>
      </c>
      <c r="E323" s="205" t="s">
        <v>486</v>
      </c>
      <c r="F323" s="206" t="s">
        <v>487</v>
      </c>
      <c r="G323" s="207" t="s">
        <v>423</v>
      </c>
      <c r="H323" s="208">
        <v>1</v>
      </c>
      <c r="I323" s="209"/>
      <c r="J323" s="210">
        <f>ROUND(I323*H323,2)</f>
        <v>0</v>
      </c>
      <c r="K323" s="206" t="s">
        <v>183</v>
      </c>
      <c r="L323" s="44"/>
      <c r="M323" s="211" t="s">
        <v>19</v>
      </c>
      <c r="N323" s="212" t="s">
        <v>44</v>
      </c>
      <c r="O323" s="84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424</v>
      </c>
      <c r="AT323" s="215" t="s">
        <v>169</v>
      </c>
      <c r="AU323" s="215" t="s">
        <v>83</v>
      </c>
      <c r="AY323" s="17" t="s">
        <v>167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81</v>
      </c>
      <c r="BK323" s="216">
        <f>ROUND(I323*H323,2)</f>
        <v>0</v>
      </c>
      <c r="BL323" s="17" t="s">
        <v>424</v>
      </c>
      <c r="BM323" s="215" t="s">
        <v>1132</v>
      </c>
    </row>
    <row r="324" s="2" customFormat="1">
      <c r="A324" s="38"/>
      <c r="B324" s="39"/>
      <c r="C324" s="40"/>
      <c r="D324" s="244" t="s">
        <v>185</v>
      </c>
      <c r="E324" s="40"/>
      <c r="F324" s="245" t="s">
        <v>489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185</v>
      </c>
      <c r="AU324" s="17" t="s">
        <v>83</v>
      </c>
    </row>
    <row r="325" s="2" customFormat="1">
      <c r="A325" s="38"/>
      <c r="B325" s="39"/>
      <c r="C325" s="40"/>
      <c r="D325" s="217" t="s">
        <v>175</v>
      </c>
      <c r="E325" s="40"/>
      <c r="F325" s="218" t="s">
        <v>490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175</v>
      </c>
      <c r="AU325" s="17" t="s">
        <v>83</v>
      </c>
    </row>
    <row r="326" s="12" customFormat="1" ht="22.8" customHeight="1">
      <c r="A326" s="12"/>
      <c r="B326" s="188"/>
      <c r="C326" s="189"/>
      <c r="D326" s="190" t="s">
        <v>72</v>
      </c>
      <c r="E326" s="202" t="s">
        <v>491</v>
      </c>
      <c r="F326" s="202" t="s">
        <v>492</v>
      </c>
      <c r="G326" s="189"/>
      <c r="H326" s="189"/>
      <c r="I326" s="192"/>
      <c r="J326" s="203">
        <f>BK326</f>
        <v>0</v>
      </c>
      <c r="K326" s="189"/>
      <c r="L326" s="194"/>
      <c r="M326" s="195"/>
      <c r="N326" s="196"/>
      <c r="O326" s="196"/>
      <c r="P326" s="197">
        <f>SUM(P327:P329)</f>
        <v>0</v>
      </c>
      <c r="Q326" s="196"/>
      <c r="R326" s="197">
        <f>SUM(R327:R329)</f>
        <v>0</v>
      </c>
      <c r="S326" s="196"/>
      <c r="T326" s="198">
        <f>SUM(T327:T329)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9" t="s">
        <v>200</v>
      </c>
      <c r="AT326" s="200" t="s">
        <v>72</v>
      </c>
      <c r="AU326" s="200" t="s">
        <v>81</v>
      </c>
      <c r="AY326" s="199" t="s">
        <v>167</v>
      </c>
      <c r="BK326" s="201">
        <f>SUM(BK327:BK329)</f>
        <v>0</v>
      </c>
    </row>
    <row r="327" s="2" customFormat="1" ht="16.5" customHeight="1">
      <c r="A327" s="38"/>
      <c r="B327" s="39"/>
      <c r="C327" s="204" t="s">
        <v>1133</v>
      </c>
      <c r="D327" s="204" t="s">
        <v>169</v>
      </c>
      <c r="E327" s="205" t="s">
        <v>494</v>
      </c>
      <c r="F327" s="206" t="s">
        <v>492</v>
      </c>
      <c r="G327" s="207" t="s">
        <v>423</v>
      </c>
      <c r="H327" s="208">
        <v>1</v>
      </c>
      <c r="I327" s="209"/>
      <c r="J327" s="210">
        <f>ROUND(I327*H327,2)</f>
        <v>0</v>
      </c>
      <c r="K327" s="206" t="s">
        <v>183</v>
      </c>
      <c r="L327" s="44"/>
      <c r="M327" s="211" t="s">
        <v>19</v>
      </c>
      <c r="N327" s="212" t="s">
        <v>44</v>
      </c>
      <c r="O327" s="84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424</v>
      </c>
      <c r="AT327" s="215" t="s">
        <v>169</v>
      </c>
      <c r="AU327" s="215" t="s">
        <v>83</v>
      </c>
      <c r="AY327" s="17" t="s">
        <v>167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81</v>
      </c>
      <c r="BK327" s="216">
        <f>ROUND(I327*H327,2)</f>
        <v>0</v>
      </c>
      <c r="BL327" s="17" t="s">
        <v>424</v>
      </c>
      <c r="BM327" s="215" t="s">
        <v>1134</v>
      </c>
    </row>
    <row r="328" s="2" customFormat="1">
      <c r="A328" s="38"/>
      <c r="B328" s="39"/>
      <c r="C328" s="40"/>
      <c r="D328" s="244" t="s">
        <v>185</v>
      </c>
      <c r="E328" s="40"/>
      <c r="F328" s="245" t="s">
        <v>496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185</v>
      </c>
      <c r="AU328" s="17" t="s">
        <v>83</v>
      </c>
    </row>
    <row r="329" s="2" customFormat="1">
      <c r="A329" s="38"/>
      <c r="B329" s="39"/>
      <c r="C329" s="40"/>
      <c r="D329" s="217" t="s">
        <v>175</v>
      </c>
      <c r="E329" s="40"/>
      <c r="F329" s="218" t="s">
        <v>439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175</v>
      </c>
      <c r="AU329" s="17" t="s">
        <v>83</v>
      </c>
    </row>
    <row r="330" s="12" customFormat="1" ht="22.8" customHeight="1">
      <c r="A330" s="12"/>
      <c r="B330" s="188"/>
      <c r="C330" s="189"/>
      <c r="D330" s="190" t="s">
        <v>72</v>
      </c>
      <c r="E330" s="202" t="s">
        <v>497</v>
      </c>
      <c r="F330" s="202" t="s">
        <v>498</v>
      </c>
      <c r="G330" s="189"/>
      <c r="H330" s="189"/>
      <c r="I330" s="192"/>
      <c r="J330" s="203">
        <f>BK330</f>
        <v>0</v>
      </c>
      <c r="K330" s="189"/>
      <c r="L330" s="194"/>
      <c r="M330" s="195"/>
      <c r="N330" s="196"/>
      <c r="O330" s="196"/>
      <c r="P330" s="197">
        <f>SUM(P331:P333)</f>
        <v>0</v>
      </c>
      <c r="Q330" s="196"/>
      <c r="R330" s="197">
        <f>SUM(R331:R333)</f>
        <v>0</v>
      </c>
      <c r="S330" s="196"/>
      <c r="T330" s="198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99" t="s">
        <v>200</v>
      </c>
      <c r="AT330" s="200" t="s">
        <v>72</v>
      </c>
      <c r="AU330" s="200" t="s">
        <v>81</v>
      </c>
      <c r="AY330" s="199" t="s">
        <v>167</v>
      </c>
      <c r="BK330" s="201">
        <f>SUM(BK331:BK333)</f>
        <v>0</v>
      </c>
    </row>
    <row r="331" s="2" customFormat="1" ht="16.5" customHeight="1">
      <c r="A331" s="38"/>
      <c r="B331" s="39"/>
      <c r="C331" s="204" t="s">
        <v>1135</v>
      </c>
      <c r="D331" s="204" t="s">
        <v>169</v>
      </c>
      <c r="E331" s="205" t="s">
        <v>500</v>
      </c>
      <c r="F331" s="206" t="s">
        <v>498</v>
      </c>
      <c r="G331" s="207" t="s">
        <v>423</v>
      </c>
      <c r="H331" s="208">
        <v>1</v>
      </c>
      <c r="I331" s="209"/>
      <c r="J331" s="210">
        <f>ROUND(I331*H331,2)</f>
        <v>0</v>
      </c>
      <c r="K331" s="206" t="s">
        <v>183</v>
      </c>
      <c r="L331" s="44"/>
      <c r="M331" s="211" t="s">
        <v>19</v>
      </c>
      <c r="N331" s="212" t="s">
        <v>44</v>
      </c>
      <c r="O331" s="84"/>
      <c r="P331" s="213">
        <f>O331*H331</f>
        <v>0</v>
      </c>
      <c r="Q331" s="213">
        <v>0</v>
      </c>
      <c r="R331" s="213">
        <f>Q331*H331</f>
        <v>0</v>
      </c>
      <c r="S331" s="213">
        <v>0</v>
      </c>
      <c r="T331" s="21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5" t="s">
        <v>424</v>
      </c>
      <c r="AT331" s="215" t="s">
        <v>169</v>
      </c>
      <c r="AU331" s="215" t="s">
        <v>83</v>
      </c>
      <c r="AY331" s="17" t="s">
        <v>167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7" t="s">
        <v>81</v>
      </c>
      <c r="BK331" s="216">
        <f>ROUND(I331*H331,2)</f>
        <v>0</v>
      </c>
      <c r="BL331" s="17" t="s">
        <v>424</v>
      </c>
      <c r="BM331" s="215" t="s">
        <v>1136</v>
      </c>
    </row>
    <row r="332" s="2" customFormat="1">
      <c r="A332" s="38"/>
      <c r="B332" s="39"/>
      <c r="C332" s="40"/>
      <c r="D332" s="244" t="s">
        <v>185</v>
      </c>
      <c r="E332" s="40"/>
      <c r="F332" s="245" t="s">
        <v>502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185</v>
      </c>
      <c r="AU332" s="17" t="s">
        <v>83</v>
      </c>
    </row>
    <row r="333" s="2" customFormat="1">
      <c r="A333" s="38"/>
      <c r="B333" s="39"/>
      <c r="C333" s="40"/>
      <c r="D333" s="217" t="s">
        <v>175</v>
      </c>
      <c r="E333" s="40"/>
      <c r="F333" s="218" t="s">
        <v>439</v>
      </c>
      <c r="G333" s="40"/>
      <c r="H333" s="40"/>
      <c r="I333" s="219"/>
      <c r="J333" s="40"/>
      <c r="K333" s="40"/>
      <c r="L333" s="44"/>
      <c r="M333" s="256"/>
      <c r="N333" s="257"/>
      <c r="O333" s="258"/>
      <c r="P333" s="258"/>
      <c r="Q333" s="258"/>
      <c r="R333" s="258"/>
      <c r="S333" s="258"/>
      <c r="T333" s="259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175</v>
      </c>
      <c r="AU333" s="17" t="s">
        <v>83</v>
      </c>
    </row>
    <row r="334" s="2" customFormat="1" ht="6.96" customHeight="1">
      <c r="A334" s="38"/>
      <c r="B334" s="59"/>
      <c r="C334" s="60"/>
      <c r="D334" s="60"/>
      <c r="E334" s="60"/>
      <c r="F334" s="60"/>
      <c r="G334" s="60"/>
      <c r="H334" s="60"/>
      <c r="I334" s="60"/>
      <c r="J334" s="60"/>
      <c r="K334" s="60"/>
      <c r="L334" s="44"/>
      <c r="M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</row>
  </sheetData>
  <sheetProtection sheet="1" autoFilter="0" formatColumns="0" formatRows="0" objects="1" scenarios="1" spinCount="100000" saltValue="2xMn15+h+FPAoFDOzx/B1DLuI0pYKOxpHqoXrXWhZHO5pxTml98kmKSIzHfbNNnLdeiEsZgUDqkkY78PmpO/SA==" hashValue="4NHVQ0HCEXXhYo53+GlQmtQPKGy0OpyKn8946k9JB42JWtMKtAR7NjdfEqoI79tf3W3XrkiPM6m38TuUGfsAvA==" algorithmName="SHA-512" password="CC35"/>
  <autoFilter ref="C96:K333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2_02/115001105"/>
    <hyperlink ref="F106" r:id="rId2" display="https://podminky.urs.cz/item/CS_URS_2022_02/125153101"/>
    <hyperlink ref="F114" r:id="rId3" display="https://podminky.urs.cz/item/CS_URS_2022_02/132151251"/>
    <hyperlink ref="F117" r:id="rId4" display="https://podminky.urs.cz/item/CS_URS_2022_02/162351104"/>
    <hyperlink ref="F122" r:id="rId5" display="https://podminky.urs.cz/item/CS_URS_2022_02/162751117"/>
    <hyperlink ref="F126" r:id="rId6" display="https://podminky.urs.cz/item/CS_URS_2022_02/162751119"/>
    <hyperlink ref="F130" r:id="rId7" display="https://podminky.urs.cz/item/CS_URS_2022_02/167151111"/>
    <hyperlink ref="F134" r:id="rId8" display="https://podminky.urs.cz/item/CS_URS_2022_02/171251201"/>
    <hyperlink ref="F137" r:id="rId9" display="https://podminky.urs.cz/item/CS_URS_2022_02/174111101"/>
    <hyperlink ref="F148" r:id="rId10" display="https://podminky.urs.cz/item/CS_URS_2022_02/274321115"/>
    <hyperlink ref="F151" r:id="rId11" display="https://podminky.urs.cz/item/CS_URS_2022_02/274361412"/>
    <hyperlink ref="F154" r:id="rId12" display="https://podminky.urs.cz/item/CS_URS_2022_02/291111112"/>
    <hyperlink ref="F157" r:id="rId13" display="https://podminky.urs.cz/item/CS_URS_2022_02/451573111"/>
    <hyperlink ref="F170" r:id="rId14" display="https://podminky.urs.cz/item/CS_URS_2022_02/317321118"/>
    <hyperlink ref="F175" r:id="rId15" display="https://podminky.urs.cz/item/CS_URS_2022_02/317353121"/>
    <hyperlink ref="F180" r:id="rId16" display="https://podminky.urs.cz/item/CS_URS_2022_02/317353221"/>
    <hyperlink ref="F185" r:id="rId17" display="https://podminky.urs.cz/item/CS_URS_2022_02/317361116"/>
    <hyperlink ref="F194" r:id="rId18" display="https://podminky.urs.cz/item/CS_URS_2022_02/321351010"/>
    <hyperlink ref="F199" r:id="rId19" display="https://podminky.urs.cz/item/CS_URS_2022_02/321352010"/>
    <hyperlink ref="F204" r:id="rId20" display="https://podminky.urs.cz/item/CS_URS_2022_02/348171111"/>
    <hyperlink ref="F209" r:id="rId21" display="https://podminky.urs.cz/item/CS_URS_2022_02/389121111"/>
    <hyperlink ref="F213" r:id="rId22" display="https://podminky.urs.cz/item/CS_URS_2022_02/389121112"/>
    <hyperlink ref="F220" r:id="rId23" display="https://podminky.urs.cz/item/CS_URS_2022_02/452311131"/>
    <hyperlink ref="F223" r:id="rId24" display="https://podminky.urs.cz/item/CS_URS_2022_02/451315135"/>
    <hyperlink ref="F226" r:id="rId25" display="https://podminky.urs.cz/item/CS_URS_2022_02/457311114"/>
    <hyperlink ref="F229" r:id="rId26" display="https://podminky.urs.cz/item/CS_URS_2022_02/462512161"/>
    <hyperlink ref="F232" r:id="rId27" display="https://podminky.urs.cz/item/CS_URS_2022_02/462512169"/>
    <hyperlink ref="F235" r:id="rId28" display="https://podminky.urs.cz/item/CS_URS_2022_02/463211151"/>
    <hyperlink ref="F239" r:id="rId29" display="https://podminky.urs.cz/item/CS_URS_2022_02/463211152"/>
    <hyperlink ref="F243" r:id="rId30" display="https://podminky.urs.cz/item/CS_URS_2022_02/463211153"/>
    <hyperlink ref="F247" r:id="rId31" display="https://podminky.urs.cz/item/CS_URS_2022_02/465511512"/>
    <hyperlink ref="F255" r:id="rId32" display="https://podminky.urs.cz/item/CS_URS_2022_02/465928121"/>
    <hyperlink ref="F261" r:id="rId33" display="https://podminky.urs.cz/item/CS_URS_2022_02/916991121"/>
    <hyperlink ref="F264" r:id="rId34" display="https://podminky.urs.cz/item/CS_URS_2022_02/938908411"/>
    <hyperlink ref="F267" r:id="rId35" display="https://podminky.urs.cz/item/CS_URS_2022_02/966008115"/>
    <hyperlink ref="F271" r:id="rId36" display="https://podminky.urs.cz/item/CS_URS_2022_02/997221873"/>
    <hyperlink ref="F276" r:id="rId37" display="https://podminky.urs.cz/item/CS_URS_2022_02/998225111"/>
    <hyperlink ref="F291" r:id="rId38" display="https://podminky.urs.cz/item/CS_URS_2022_02/011002000"/>
    <hyperlink ref="F294" r:id="rId39" display="https://podminky.urs.cz/item/CS_URS_2022_02/011103000"/>
    <hyperlink ref="F297" r:id="rId40" display="https://podminky.urs.cz/item/CS_URS_2022_02/011203000"/>
    <hyperlink ref="F300" r:id="rId41" display="https://podminky.urs.cz/item/CS_URS_2022_02/011303000"/>
    <hyperlink ref="F303" r:id="rId42" display="https://podminky.urs.cz/item/CS_URS_2022_02/012203000"/>
    <hyperlink ref="F306" r:id="rId43" display="https://podminky.urs.cz/item/CS_URS_2022_02/013254000"/>
    <hyperlink ref="F310" r:id="rId44" display="https://podminky.urs.cz/item/CS_URS_2022_02/020001000"/>
    <hyperlink ref="F314" r:id="rId45" display="https://podminky.urs.cz/item/CS_URS_2022_02/030001000"/>
    <hyperlink ref="F318" r:id="rId46" display="https://podminky.urs.cz/item/CS_URS_2022_02/041002000"/>
    <hyperlink ref="F321" r:id="rId47" display="https://podminky.urs.cz/item/CS_URS_2022_02/043002000"/>
    <hyperlink ref="F324" r:id="rId48" display="https://podminky.urs.cz/item/CS_URS_2022_02/045002000"/>
    <hyperlink ref="F328" r:id="rId49" display="https://podminky.urs.cz/item/CS_URS_2022_02/060001000"/>
    <hyperlink ref="F332" r:id="rId50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1137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ROUND((SUM(BE93:BE239)),  2)</f>
        <v>0</v>
      </c>
      <c r="G33" s="38"/>
      <c r="H33" s="38"/>
      <c r="I33" s="148">
        <v>0.20999999999999999</v>
      </c>
      <c r="J33" s="147">
        <f>ROUND(((SUM(BE93:BE239))*I33),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ROUND((SUM(BF93:BF239)),  2)</f>
        <v>0</v>
      </c>
      <c r="G34" s="38"/>
      <c r="H34" s="38"/>
      <c r="I34" s="148">
        <v>0.14999999999999999</v>
      </c>
      <c r="J34" s="147">
        <f>ROUND(((SUM(BF93:BF239))*I34),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ROUND((SUM(BG93:BG239)),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ROUND((SUM(BH93:BH239)),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ROUND((SUM(BI93:BI239)),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SO302 - Vodohospodářská opatření soustavy průlehů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J160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140</v>
      </c>
      <c r="E63" s="174"/>
      <c r="F63" s="174"/>
      <c r="G63" s="174"/>
      <c r="H63" s="174"/>
      <c r="I63" s="174"/>
      <c r="J63" s="175">
        <f>J167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142</v>
      </c>
      <c r="E64" s="174"/>
      <c r="F64" s="174"/>
      <c r="G64" s="174"/>
      <c r="H64" s="174"/>
      <c r="I64" s="174"/>
      <c r="J64" s="175">
        <f>J182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143</v>
      </c>
      <c r="E65" s="174"/>
      <c r="F65" s="174"/>
      <c r="G65" s="174"/>
      <c r="H65" s="174"/>
      <c r="I65" s="174"/>
      <c r="J65" s="175">
        <f>J186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144</v>
      </c>
      <c r="E66" s="174"/>
      <c r="F66" s="174"/>
      <c r="G66" s="174"/>
      <c r="H66" s="174"/>
      <c r="I66" s="174"/>
      <c r="J66" s="175">
        <f>J191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145</v>
      </c>
      <c r="E67" s="168"/>
      <c r="F67" s="168"/>
      <c r="G67" s="168"/>
      <c r="H67" s="168"/>
      <c r="I67" s="168"/>
      <c r="J67" s="169">
        <f>J194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1"/>
      <c r="C68" s="172"/>
      <c r="D68" s="173" t="s">
        <v>146</v>
      </c>
      <c r="E68" s="174"/>
      <c r="F68" s="174"/>
      <c r="G68" s="174"/>
      <c r="H68" s="174"/>
      <c r="I68" s="174"/>
      <c r="J68" s="175">
        <f>J195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147</v>
      </c>
      <c r="E69" s="174"/>
      <c r="F69" s="174"/>
      <c r="G69" s="174"/>
      <c r="H69" s="174"/>
      <c r="I69" s="174"/>
      <c r="J69" s="175">
        <f>J214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148</v>
      </c>
      <c r="E70" s="174"/>
      <c r="F70" s="174"/>
      <c r="G70" s="174"/>
      <c r="H70" s="174"/>
      <c r="I70" s="174"/>
      <c r="J70" s="175">
        <f>J218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149</v>
      </c>
      <c r="E71" s="174"/>
      <c r="F71" s="174"/>
      <c r="G71" s="174"/>
      <c r="H71" s="174"/>
      <c r="I71" s="174"/>
      <c r="J71" s="175">
        <f>J222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150</v>
      </c>
      <c r="E72" s="174"/>
      <c r="F72" s="174"/>
      <c r="G72" s="174"/>
      <c r="H72" s="174"/>
      <c r="I72" s="174"/>
      <c r="J72" s="175">
        <f>J232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151</v>
      </c>
      <c r="E73" s="174"/>
      <c r="F73" s="174"/>
      <c r="G73" s="174"/>
      <c r="H73" s="174"/>
      <c r="I73" s="174"/>
      <c r="J73" s="175">
        <f>J236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152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Realizace Hynkov I. etapa 20230320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130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SO302 - Vodohospodářská opatření soustavy průlehů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k.ú. Hynkov</v>
      </c>
      <c r="G87" s="40"/>
      <c r="H87" s="40"/>
      <c r="I87" s="32" t="s">
        <v>23</v>
      </c>
      <c r="J87" s="72" t="str">
        <f>IF(J12="","",J12)</f>
        <v>20. 3. 2023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E15</f>
        <v>SPÚ Krajský pozemkový úřad pro Olomoucký kraj</v>
      </c>
      <c r="G89" s="40"/>
      <c r="H89" s="40"/>
      <c r="I89" s="32" t="s">
        <v>31</v>
      </c>
      <c r="J89" s="36" t="str">
        <f>E21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IF(E18="","",E18)</f>
        <v>Vyplň údaj</v>
      </c>
      <c r="G90" s="40"/>
      <c r="H90" s="40"/>
      <c r="I90" s="32" t="s">
        <v>34</v>
      </c>
      <c r="J90" s="36" t="str">
        <f>E24</f>
        <v>AGERIS s.r.o.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153</v>
      </c>
      <c r="D92" s="180" t="s">
        <v>58</v>
      </c>
      <c r="E92" s="180" t="s">
        <v>54</v>
      </c>
      <c r="F92" s="180" t="s">
        <v>55</v>
      </c>
      <c r="G92" s="180" t="s">
        <v>154</v>
      </c>
      <c r="H92" s="180" t="s">
        <v>155</v>
      </c>
      <c r="I92" s="180" t="s">
        <v>156</v>
      </c>
      <c r="J92" s="180" t="s">
        <v>135</v>
      </c>
      <c r="K92" s="181" t="s">
        <v>157</v>
      </c>
      <c r="L92" s="182"/>
      <c r="M92" s="92" t="s">
        <v>19</v>
      </c>
      <c r="N92" s="93" t="s">
        <v>43</v>
      </c>
      <c r="O92" s="93" t="s">
        <v>158</v>
      </c>
      <c r="P92" s="93" t="s">
        <v>159</v>
      </c>
      <c r="Q92" s="93" t="s">
        <v>160</v>
      </c>
      <c r="R92" s="93" t="s">
        <v>161</v>
      </c>
      <c r="S92" s="93" t="s">
        <v>162</v>
      </c>
      <c r="T92" s="94" t="s">
        <v>163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164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P94+P194</f>
        <v>0</v>
      </c>
      <c r="Q93" s="96"/>
      <c r="R93" s="185">
        <f>R94+R194</f>
        <v>58.435928176399997</v>
      </c>
      <c r="S93" s="96"/>
      <c r="T93" s="186">
        <f>T94+T194</f>
        <v>200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72</v>
      </c>
      <c r="AU93" s="17" t="s">
        <v>136</v>
      </c>
      <c r="BK93" s="187">
        <f>BK94+BK194</f>
        <v>0</v>
      </c>
    </row>
    <row r="94" s="12" customFormat="1" ht="25.92" customHeight="1">
      <c r="A94" s="12"/>
      <c r="B94" s="188"/>
      <c r="C94" s="189"/>
      <c r="D94" s="190" t="s">
        <v>72</v>
      </c>
      <c r="E94" s="191" t="s">
        <v>165</v>
      </c>
      <c r="F94" s="191" t="s">
        <v>166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P95+P160+P167+P182+P186+P191</f>
        <v>0</v>
      </c>
      <c r="Q94" s="196"/>
      <c r="R94" s="197">
        <f>R95+R160+R167+R182+R186+R191</f>
        <v>58.435928176399997</v>
      </c>
      <c r="S94" s="196"/>
      <c r="T94" s="198">
        <f>T95+T160+T167+T182+T186+T191</f>
        <v>200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73</v>
      </c>
      <c r="AY94" s="199" t="s">
        <v>167</v>
      </c>
      <c r="BK94" s="201">
        <f>BK95+BK160+BK167+BK182+BK186+BK191</f>
        <v>0</v>
      </c>
    </row>
    <row r="95" s="12" customFormat="1" ht="22.8" customHeight="1">
      <c r="A95" s="12"/>
      <c r="B95" s="188"/>
      <c r="C95" s="189"/>
      <c r="D95" s="190" t="s">
        <v>72</v>
      </c>
      <c r="E95" s="202" t="s">
        <v>81</v>
      </c>
      <c r="F95" s="202" t="s">
        <v>168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SUM(P96:P159)</f>
        <v>0</v>
      </c>
      <c r="Q95" s="196"/>
      <c r="R95" s="197">
        <f>SUM(R96:R159)</f>
        <v>0.18667200000000001</v>
      </c>
      <c r="S95" s="196"/>
      <c r="T95" s="198">
        <f>SUM(T96:T159)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81</v>
      </c>
      <c r="AT95" s="200" t="s">
        <v>72</v>
      </c>
      <c r="AU95" s="200" t="s">
        <v>81</v>
      </c>
      <c r="AY95" s="199" t="s">
        <v>167</v>
      </c>
      <c r="BK95" s="201">
        <f>SUM(BK96:BK159)</f>
        <v>0</v>
      </c>
    </row>
    <row r="96" s="2" customFormat="1" ht="16.5" customHeight="1">
      <c r="A96" s="38"/>
      <c r="B96" s="39"/>
      <c r="C96" s="204" t="s">
        <v>81</v>
      </c>
      <c r="D96" s="204" t="s">
        <v>169</v>
      </c>
      <c r="E96" s="205" t="s">
        <v>170</v>
      </c>
      <c r="F96" s="206" t="s">
        <v>1138</v>
      </c>
      <c r="G96" s="207" t="s">
        <v>172</v>
      </c>
      <c r="H96" s="208">
        <v>19.795000000000002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1139</v>
      </c>
    </row>
    <row r="97" s="2" customFormat="1">
      <c r="A97" s="38"/>
      <c r="B97" s="39"/>
      <c r="C97" s="40"/>
      <c r="D97" s="217" t="s">
        <v>175</v>
      </c>
      <c r="E97" s="40"/>
      <c r="F97" s="218" t="s">
        <v>176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175</v>
      </c>
      <c r="AU97" s="17" t="s">
        <v>83</v>
      </c>
    </row>
    <row r="98" s="13" customFormat="1">
      <c r="A98" s="13"/>
      <c r="B98" s="222"/>
      <c r="C98" s="223"/>
      <c r="D98" s="217" t="s">
        <v>177</v>
      </c>
      <c r="E98" s="224" t="s">
        <v>19</v>
      </c>
      <c r="F98" s="225" t="s">
        <v>1140</v>
      </c>
      <c r="G98" s="223"/>
      <c r="H98" s="226">
        <v>19.795000000000002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177</v>
      </c>
      <c r="AU98" s="232" t="s">
        <v>83</v>
      </c>
      <c r="AV98" s="13" t="s">
        <v>83</v>
      </c>
      <c r="AW98" s="13" t="s">
        <v>33</v>
      </c>
      <c r="AX98" s="13" t="s">
        <v>73</v>
      </c>
      <c r="AY98" s="232" t="s">
        <v>167</v>
      </c>
    </row>
    <row r="99" s="14" customFormat="1">
      <c r="A99" s="14"/>
      <c r="B99" s="233"/>
      <c r="C99" s="234"/>
      <c r="D99" s="217" t="s">
        <v>177</v>
      </c>
      <c r="E99" s="235" t="s">
        <v>19</v>
      </c>
      <c r="F99" s="236" t="s">
        <v>179</v>
      </c>
      <c r="G99" s="234"/>
      <c r="H99" s="237">
        <v>19.795000000000002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3" t="s">
        <v>177</v>
      </c>
      <c r="AU99" s="243" t="s">
        <v>83</v>
      </c>
      <c r="AV99" s="14" t="s">
        <v>173</v>
      </c>
      <c r="AW99" s="14" t="s">
        <v>33</v>
      </c>
      <c r="AX99" s="14" t="s">
        <v>81</v>
      </c>
      <c r="AY99" s="243" t="s">
        <v>167</v>
      </c>
    </row>
    <row r="100" s="2" customFormat="1" ht="16.5" customHeight="1">
      <c r="A100" s="38"/>
      <c r="B100" s="39"/>
      <c r="C100" s="204" t="s">
        <v>83</v>
      </c>
      <c r="D100" s="204" t="s">
        <v>169</v>
      </c>
      <c r="E100" s="205" t="s">
        <v>1141</v>
      </c>
      <c r="F100" s="206" t="s">
        <v>1142</v>
      </c>
      <c r="G100" s="207" t="s">
        <v>182</v>
      </c>
      <c r="H100" s="208">
        <v>126.31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1143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1144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2" customFormat="1">
      <c r="A102" s="38"/>
      <c r="B102" s="39"/>
      <c r="C102" s="40"/>
      <c r="D102" s="217" t="s">
        <v>175</v>
      </c>
      <c r="E102" s="40"/>
      <c r="F102" s="218" t="s">
        <v>1145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1146</v>
      </c>
      <c r="G103" s="223"/>
      <c r="H103" s="226">
        <v>126.31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16.5" customHeight="1">
      <c r="A104" s="38"/>
      <c r="B104" s="39"/>
      <c r="C104" s="204" t="s">
        <v>188</v>
      </c>
      <c r="D104" s="204" t="s">
        <v>169</v>
      </c>
      <c r="E104" s="205" t="s">
        <v>180</v>
      </c>
      <c r="F104" s="206" t="s">
        <v>181</v>
      </c>
      <c r="G104" s="207" t="s">
        <v>182</v>
      </c>
      <c r="H104" s="208">
        <v>1225.9100000000001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1147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186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>
      <c r="A106" s="38"/>
      <c r="B106" s="39"/>
      <c r="C106" s="40"/>
      <c r="D106" s="217" t="s">
        <v>175</v>
      </c>
      <c r="E106" s="40"/>
      <c r="F106" s="218" t="s">
        <v>1145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1148</v>
      </c>
      <c r="G107" s="223"/>
      <c r="H107" s="226">
        <v>1225.9100000000001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1.75" customHeight="1">
      <c r="A108" s="38"/>
      <c r="B108" s="39"/>
      <c r="C108" s="204" t="s">
        <v>173</v>
      </c>
      <c r="D108" s="204" t="s">
        <v>169</v>
      </c>
      <c r="E108" s="205" t="s">
        <v>570</v>
      </c>
      <c r="F108" s="206" t="s">
        <v>571</v>
      </c>
      <c r="G108" s="207" t="s">
        <v>172</v>
      </c>
      <c r="H108" s="208">
        <v>2.3999999999999999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1149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573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1150</v>
      </c>
      <c r="G110" s="223"/>
      <c r="H110" s="226">
        <v>2.3999999999999999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81</v>
      </c>
      <c r="AY110" s="232" t="s">
        <v>167</v>
      </c>
    </row>
    <row r="111" s="2" customFormat="1" ht="21.75" customHeight="1">
      <c r="A111" s="38"/>
      <c r="B111" s="39"/>
      <c r="C111" s="204" t="s">
        <v>200</v>
      </c>
      <c r="D111" s="204" t="s">
        <v>169</v>
      </c>
      <c r="E111" s="205" t="s">
        <v>1151</v>
      </c>
      <c r="F111" s="206" t="s">
        <v>1152</v>
      </c>
      <c r="G111" s="207" t="s">
        <v>172</v>
      </c>
      <c r="H111" s="208">
        <v>136.69999999999999</v>
      </c>
      <c r="I111" s="209"/>
      <c r="J111" s="210">
        <f>ROUND(I111*H111,2)</f>
        <v>0</v>
      </c>
      <c r="K111" s="206" t="s">
        <v>183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173</v>
      </c>
      <c r="AT111" s="215" t="s">
        <v>169</v>
      </c>
      <c r="AU111" s="215" t="s">
        <v>83</v>
      </c>
      <c r="AY111" s="17" t="s">
        <v>167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173</v>
      </c>
      <c r="BM111" s="215" t="s">
        <v>1153</v>
      </c>
    </row>
    <row r="112" s="2" customFormat="1">
      <c r="A112" s="38"/>
      <c r="B112" s="39"/>
      <c r="C112" s="40"/>
      <c r="D112" s="244" t="s">
        <v>185</v>
      </c>
      <c r="E112" s="40"/>
      <c r="F112" s="245" t="s">
        <v>1154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185</v>
      </c>
      <c r="AU112" s="17" t="s">
        <v>83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1155</v>
      </c>
      <c r="G113" s="223"/>
      <c r="H113" s="226">
        <v>136.69999999999999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81</v>
      </c>
      <c r="AY113" s="232" t="s">
        <v>167</v>
      </c>
    </row>
    <row r="114" s="2" customFormat="1" ht="16.5" customHeight="1">
      <c r="A114" s="38"/>
      <c r="B114" s="39"/>
      <c r="C114" s="204" t="s">
        <v>206</v>
      </c>
      <c r="D114" s="204" t="s">
        <v>169</v>
      </c>
      <c r="E114" s="205" t="s">
        <v>1156</v>
      </c>
      <c r="F114" s="206" t="s">
        <v>1157</v>
      </c>
      <c r="G114" s="207" t="s">
        <v>172</v>
      </c>
      <c r="H114" s="208">
        <v>19.795000000000002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1158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1159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2" customFormat="1">
      <c r="A116" s="38"/>
      <c r="B116" s="39"/>
      <c r="C116" s="40"/>
      <c r="D116" s="217" t="s">
        <v>175</v>
      </c>
      <c r="E116" s="40"/>
      <c r="F116" s="218" t="s">
        <v>1160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175</v>
      </c>
      <c r="AU116" s="17" t="s">
        <v>83</v>
      </c>
    </row>
    <row r="117" s="13" customFormat="1">
      <c r="A117" s="13"/>
      <c r="B117" s="222"/>
      <c r="C117" s="223"/>
      <c r="D117" s="217" t="s">
        <v>177</v>
      </c>
      <c r="E117" s="224" t="s">
        <v>19</v>
      </c>
      <c r="F117" s="225" t="s">
        <v>1161</v>
      </c>
      <c r="G117" s="223"/>
      <c r="H117" s="226">
        <v>9.3670000000000009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177</v>
      </c>
      <c r="AU117" s="232" t="s">
        <v>83</v>
      </c>
      <c r="AV117" s="13" t="s">
        <v>83</v>
      </c>
      <c r="AW117" s="13" t="s">
        <v>33</v>
      </c>
      <c r="AX117" s="13" t="s">
        <v>73</v>
      </c>
      <c r="AY117" s="232" t="s">
        <v>167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1162</v>
      </c>
      <c r="G118" s="223"/>
      <c r="H118" s="226">
        <v>10.428000000000001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4" customFormat="1">
      <c r="A119" s="14"/>
      <c r="B119" s="233"/>
      <c r="C119" s="234"/>
      <c r="D119" s="217" t="s">
        <v>177</v>
      </c>
      <c r="E119" s="235" t="s">
        <v>19</v>
      </c>
      <c r="F119" s="236" t="s">
        <v>179</v>
      </c>
      <c r="G119" s="234"/>
      <c r="H119" s="237">
        <v>19.795000000000002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177</v>
      </c>
      <c r="AU119" s="243" t="s">
        <v>83</v>
      </c>
      <c r="AV119" s="14" t="s">
        <v>173</v>
      </c>
      <c r="AW119" s="14" t="s">
        <v>33</v>
      </c>
      <c r="AX119" s="14" t="s">
        <v>81</v>
      </c>
      <c r="AY119" s="243" t="s">
        <v>167</v>
      </c>
    </row>
    <row r="120" s="2" customFormat="1" ht="37.8" customHeight="1">
      <c r="A120" s="38"/>
      <c r="B120" s="39"/>
      <c r="C120" s="204" t="s">
        <v>213</v>
      </c>
      <c r="D120" s="204" t="s">
        <v>169</v>
      </c>
      <c r="E120" s="205" t="s">
        <v>207</v>
      </c>
      <c r="F120" s="206" t="s">
        <v>208</v>
      </c>
      <c r="G120" s="207" t="s">
        <v>172</v>
      </c>
      <c r="H120" s="208">
        <v>154.93600000000001</v>
      </c>
      <c r="I120" s="209"/>
      <c r="J120" s="210">
        <f>ROUND(I120*H120,2)</f>
        <v>0</v>
      </c>
      <c r="K120" s="206" t="s">
        <v>183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173</v>
      </c>
      <c r="AT120" s="215" t="s">
        <v>169</v>
      </c>
      <c r="AU120" s="215" t="s">
        <v>83</v>
      </c>
      <c r="AY120" s="17" t="s">
        <v>167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173</v>
      </c>
      <c r="BM120" s="215" t="s">
        <v>1163</v>
      </c>
    </row>
    <row r="121" s="2" customFormat="1">
      <c r="A121" s="38"/>
      <c r="B121" s="39"/>
      <c r="C121" s="40"/>
      <c r="D121" s="244" t="s">
        <v>185</v>
      </c>
      <c r="E121" s="40"/>
      <c r="F121" s="245" t="s">
        <v>210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185</v>
      </c>
      <c r="AU121" s="17" t="s">
        <v>83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1164</v>
      </c>
      <c r="G122" s="223"/>
      <c r="H122" s="226">
        <v>154.93600000000001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4" customFormat="1">
      <c r="A123" s="14"/>
      <c r="B123" s="233"/>
      <c r="C123" s="234"/>
      <c r="D123" s="217" t="s">
        <v>177</v>
      </c>
      <c r="E123" s="235" t="s">
        <v>19</v>
      </c>
      <c r="F123" s="236" t="s">
        <v>179</v>
      </c>
      <c r="G123" s="234"/>
      <c r="H123" s="237">
        <v>154.93600000000001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3" t="s">
        <v>177</v>
      </c>
      <c r="AU123" s="243" t="s">
        <v>83</v>
      </c>
      <c r="AV123" s="14" t="s">
        <v>173</v>
      </c>
      <c r="AW123" s="14" t="s">
        <v>33</v>
      </c>
      <c r="AX123" s="14" t="s">
        <v>81</v>
      </c>
      <c r="AY123" s="243" t="s">
        <v>167</v>
      </c>
    </row>
    <row r="124" s="2" customFormat="1" ht="37.8" customHeight="1">
      <c r="A124" s="38"/>
      <c r="B124" s="39"/>
      <c r="C124" s="204" t="s">
        <v>220</v>
      </c>
      <c r="D124" s="204" t="s">
        <v>169</v>
      </c>
      <c r="E124" s="205" t="s">
        <v>232</v>
      </c>
      <c r="F124" s="206" t="s">
        <v>680</v>
      </c>
      <c r="G124" s="207" t="s">
        <v>172</v>
      </c>
      <c r="H124" s="208">
        <v>3.9590000000000001</v>
      </c>
      <c r="I124" s="209"/>
      <c r="J124" s="210">
        <f>ROUND(I124*H124,2)</f>
        <v>0</v>
      </c>
      <c r="K124" s="206" t="s">
        <v>183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173</v>
      </c>
      <c r="AT124" s="215" t="s">
        <v>169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1165</v>
      </c>
    </row>
    <row r="125" s="2" customFormat="1">
      <c r="A125" s="38"/>
      <c r="B125" s="39"/>
      <c r="C125" s="40"/>
      <c r="D125" s="244" t="s">
        <v>185</v>
      </c>
      <c r="E125" s="40"/>
      <c r="F125" s="245" t="s">
        <v>235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185</v>
      </c>
      <c r="AU125" s="17" t="s">
        <v>83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1166</v>
      </c>
      <c r="G126" s="223"/>
      <c r="H126" s="226">
        <v>3.9590000000000001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81</v>
      </c>
      <c r="AY126" s="232" t="s">
        <v>167</v>
      </c>
    </row>
    <row r="127" s="14" customFormat="1">
      <c r="A127" s="14"/>
      <c r="B127" s="233"/>
      <c r="C127" s="234"/>
      <c r="D127" s="217" t="s">
        <v>177</v>
      </c>
      <c r="E127" s="235" t="s">
        <v>19</v>
      </c>
      <c r="F127" s="236" t="s">
        <v>179</v>
      </c>
      <c r="G127" s="234"/>
      <c r="H127" s="237">
        <v>3.9590000000000001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3" t="s">
        <v>177</v>
      </c>
      <c r="AU127" s="243" t="s">
        <v>83</v>
      </c>
      <c r="AV127" s="14" t="s">
        <v>173</v>
      </c>
      <c r="AW127" s="14" t="s">
        <v>33</v>
      </c>
      <c r="AX127" s="14" t="s">
        <v>73</v>
      </c>
      <c r="AY127" s="243" t="s">
        <v>167</v>
      </c>
    </row>
    <row r="128" s="2" customFormat="1" ht="37.8" customHeight="1">
      <c r="A128" s="38"/>
      <c r="B128" s="39"/>
      <c r="C128" s="204" t="s">
        <v>225</v>
      </c>
      <c r="D128" s="204" t="s">
        <v>169</v>
      </c>
      <c r="E128" s="205" t="s">
        <v>238</v>
      </c>
      <c r="F128" s="206" t="s">
        <v>686</v>
      </c>
      <c r="G128" s="207" t="s">
        <v>172</v>
      </c>
      <c r="H128" s="208">
        <v>39.590000000000003</v>
      </c>
      <c r="I128" s="209"/>
      <c r="J128" s="210">
        <f>ROUND(I128*H128,2)</f>
        <v>0</v>
      </c>
      <c r="K128" s="206" t="s">
        <v>183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173</v>
      </c>
      <c r="AT128" s="215" t="s">
        <v>169</v>
      </c>
      <c r="AU128" s="215" t="s">
        <v>83</v>
      </c>
      <c r="AY128" s="17" t="s">
        <v>167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173</v>
      </c>
      <c r="BM128" s="215" t="s">
        <v>1167</v>
      </c>
    </row>
    <row r="129" s="2" customFormat="1">
      <c r="A129" s="38"/>
      <c r="B129" s="39"/>
      <c r="C129" s="40"/>
      <c r="D129" s="244" t="s">
        <v>185</v>
      </c>
      <c r="E129" s="40"/>
      <c r="F129" s="245" t="s">
        <v>241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185</v>
      </c>
      <c r="AU129" s="17" t="s">
        <v>83</v>
      </c>
    </row>
    <row r="130" s="2" customFormat="1">
      <c r="A130" s="38"/>
      <c r="B130" s="39"/>
      <c r="C130" s="40"/>
      <c r="D130" s="217" t="s">
        <v>175</v>
      </c>
      <c r="E130" s="40"/>
      <c r="F130" s="218" t="s">
        <v>1168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83</v>
      </c>
    </row>
    <row r="131" s="13" customFormat="1">
      <c r="A131" s="13"/>
      <c r="B131" s="222"/>
      <c r="C131" s="223"/>
      <c r="D131" s="217" t="s">
        <v>177</v>
      </c>
      <c r="E131" s="224" t="s">
        <v>19</v>
      </c>
      <c r="F131" s="225" t="s">
        <v>1166</v>
      </c>
      <c r="G131" s="223"/>
      <c r="H131" s="226">
        <v>3.9590000000000001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177</v>
      </c>
      <c r="AU131" s="232" t="s">
        <v>83</v>
      </c>
      <c r="AV131" s="13" t="s">
        <v>83</v>
      </c>
      <c r="AW131" s="13" t="s">
        <v>33</v>
      </c>
      <c r="AX131" s="13" t="s">
        <v>73</v>
      </c>
      <c r="AY131" s="232" t="s">
        <v>167</v>
      </c>
    </row>
    <row r="132" s="14" customFormat="1">
      <c r="A132" s="14"/>
      <c r="B132" s="233"/>
      <c r="C132" s="234"/>
      <c r="D132" s="217" t="s">
        <v>177</v>
      </c>
      <c r="E132" s="235" t="s">
        <v>19</v>
      </c>
      <c r="F132" s="236" t="s">
        <v>179</v>
      </c>
      <c r="G132" s="234"/>
      <c r="H132" s="237">
        <v>3.9590000000000001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177</v>
      </c>
      <c r="AU132" s="243" t="s">
        <v>83</v>
      </c>
      <c r="AV132" s="14" t="s">
        <v>173</v>
      </c>
      <c r="AW132" s="14" t="s">
        <v>33</v>
      </c>
      <c r="AX132" s="14" t="s">
        <v>81</v>
      </c>
      <c r="AY132" s="243" t="s">
        <v>167</v>
      </c>
    </row>
    <row r="133" s="13" customFormat="1">
      <c r="A133" s="13"/>
      <c r="B133" s="222"/>
      <c r="C133" s="223"/>
      <c r="D133" s="217" t="s">
        <v>177</v>
      </c>
      <c r="E133" s="223"/>
      <c r="F133" s="225" t="s">
        <v>1169</v>
      </c>
      <c r="G133" s="223"/>
      <c r="H133" s="226">
        <v>39.590000000000003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4</v>
      </c>
      <c r="AX133" s="13" t="s">
        <v>81</v>
      </c>
      <c r="AY133" s="232" t="s">
        <v>167</v>
      </c>
    </row>
    <row r="134" s="2" customFormat="1" ht="24.15" customHeight="1">
      <c r="A134" s="38"/>
      <c r="B134" s="39"/>
      <c r="C134" s="204" t="s">
        <v>231</v>
      </c>
      <c r="D134" s="204" t="s">
        <v>169</v>
      </c>
      <c r="E134" s="205" t="s">
        <v>214</v>
      </c>
      <c r="F134" s="206" t="s">
        <v>215</v>
      </c>
      <c r="G134" s="207" t="s">
        <v>172</v>
      </c>
      <c r="H134" s="208">
        <v>154.93600000000001</v>
      </c>
      <c r="I134" s="209"/>
      <c r="J134" s="210">
        <f>ROUND(I134*H134,2)</f>
        <v>0</v>
      </c>
      <c r="K134" s="206" t="s">
        <v>183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173</v>
      </c>
      <c r="AT134" s="215" t="s">
        <v>169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1170</v>
      </c>
    </row>
    <row r="135" s="2" customFormat="1">
      <c r="A135" s="38"/>
      <c r="B135" s="39"/>
      <c r="C135" s="40"/>
      <c r="D135" s="244" t="s">
        <v>185</v>
      </c>
      <c r="E135" s="40"/>
      <c r="F135" s="245" t="s">
        <v>217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185</v>
      </c>
      <c r="AU135" s="17" t="s">
        <v>83</v>
      </c>
    </row>
    <row r="136" s="2" customFormat="1">
      <c r="A136" s="38"/>
      <c r="B136" s="39"/>
      <c r="C136" s="40"/>
      <c r="D136" s="217" t="s">
        <v>175</v>
      </c>
      <c r="E136" s="40"/>
      <c r="F136" s="218" t="s">
        <v>218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175</v>
      </c>
      <c r="AU136" s="17" t="s">
        <v>83</v>
      </c>
    </row>
    <row r="137" s="13" customFormat="1">
      <c r="A137" s="13"/>
      <c r="B137" s="222"/>
      <c r="C137" s="223"/>
      <c r="D137" s="217" t="s">
        <v>177</v>
      </c>
      <c r="E137" s="224" t="s">
        <v>19</v>
      </c>
      <c r="F137" s="225" t="s">
        <v>1171</v>
      </c>
      <c r="G137" s="223"/>
      <c r="H137" s="226">
        <v>15.836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177</v>
      </c>
      <c r="AU137" s="232" t="s">
        <v>83</v>
      </c>
      <c r="AV137" s="13" t="s">
        <v>83</v>
      </c>
      <c r="AW137" s="13" t="s">
        <v>33</v>
      </c>
      <c r="AX137" s="13" t="s">
        <v>73</v>
      </c>
      <c r="AY137" s="232" t="s">
        <v>167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1155</v>
      </c>
      <c r="G138" s="223"/>
      <c r="H138" s="226">
        <v>136.69999999999999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73</v>
      </c>
      <c r="AY138" s="232" t="s">
        <v>167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1150</v>
      </c>
      <c r="G139" s="223"/>
      <c r="H139" s="226">
        <v>2.3999999999999999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73</v>
      </c>
      <c r="AY139" s="232" t="s">
        <v>167</v>
      </c>
    </row>
    <row r="140" s="14" customFormat="1">
      <c r="A140" s="14"/>
      <c r="B140" s="233"/>
      <c r="C140" s="234"/>
      <c r="D140" s="217" t="s">
        <v>177</v>
      </c>
      <c r="E140" s="235" t="s">
        <v>19</v>
      </c>
      <c r="F140" s="236" t="s">
        <v>179</v>
      </c>
      <c r="G140" s="234"/>
      <c r="H140" s="237">
        <v>154.93600000000001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177</v>
      </c>
      <c r="AU140" s="243" t="s">
        <v>83</v>
      </c>
      <c r="AV140" s="14" t="s">
        <v>173</v>
      </c>
      <c r="AW140" s="14" t="s">
        <v>33</v>
      </c>
      <c r="AX140" s="14" t="s">
        <v>81</v>
      </c>
      <c r="AY140" s="243" t="s">
        <v>167</v>
      </c>
    </row>
    <row r="141" s="2" customFormat="1" ht="24.15" customHeight="1">
      <c r="A141" s="38"/>
      <c r="B141" s="39"/>
      <c r="C141" s="204" t="s">
        <v>237</v>
      </c>
      <c r="D141" s="204" t="s">
        <v>169</v>
      </c>
      <c r="E141" s="205" t="s">
        <v>221</v>
      </c>
      <c r="F141" s="206" t="s">
        <v>694</v>
      </c>
      <c r="G141" s="207" t="s">
        <v>172</v>
      </c>
      <c r="H141" s="208">
        <v>154.93600000000001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1172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224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1171</v>
      </c>
      <c r="G143" s="223"/>
      <c r="H143" s="226">
        <v>15.836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73</v>
      </c>
      <c r="AY143" s="232" t="s">
        <v>167</v>
      </c>
    </row>
    <row r="144" s="13" customFormat="1">
      <c r="A144" s="13"/>
      <c r="B144" s="222"/>
      <c r="C144" s="223"/>
      <c r="D144" s="217" t="s">
        <v>177</v>
      </c>
      <c r="E144" s="224" t="s">
        <v>19</v>
      </c>
      <c r="F144" s="225" t="s">
        <v>1155</v>
      </c>
      <c r="G144" s="223"/>
      <c r="H144" s="226">
        <v>136.69999999999999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177</v>
      </c>
      <c r="AU144" s="232" t="s">
        <v>83</v>
      </c>
      <c r="AV144" s="13" t="s">
        <v>83</v>
      </c>
      <c r="AW144" s="13" t="s">
        <v>33</v>
      </c>
      <c r="AX144" s="13" t="s">
        <v>73</v>
      </c>
      <c r="AY144" s="232" t="s">
        <v>167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1150</v>
      </c>
      <c r="G145" s="223"/>
      <c r="H145" s="226">
        <v>2.3999999999999999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73</v>
      </c>
      <c r="AY145" s="232" t="s">
        <v>167</v>
      </c>
    </row>
    <row r="146" s="14" customFormat="1">
      <c r="A146" s="14"/>
      <c r="B146" s="233"/>
      <c r="C146" s="234"/>
      <c r="D146" s="217" t="s">
        <v>177</v>
      </c>
      <c r="E146" s="235" t="s">
        <v>19</v>
      </c>
      <c r="F146" s="236" t="s">
        <v>179</v>
      </c>
      <c r="G146" s="234"/>
      <c r="H146" s="237">
        <v>154.93600000000001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177</v>
      </c>
      <c r="AU146" s="243" t="s">
        <v>83</v>
      </c>
      <c r="AV146" s="14" t="s">
        <v>173</v>
      </c>
      <c r="AW146" s="14" t="s">
        <v>33</v>
      </c>
      <c r="AX146" s="14" t="s">
        <v>81</v>
      </c>
      <c r="AY146" s="243" t="s">
        <v>167</v>
      </c>
    </row>
    <row r="147" s="2" customFormat="1" ht="24.15" customHeight="1">
      <c r="A147" s="38"/>
      <c r="B147" s="39"/>
      <c r="C147" s="204" t="s">
        <v>245</v>
      </c>
      <c r="D147" s="204" t="s">
        <v>169</v>
      </c>
      <c r="E147" s="205" t="s">
        <v>587</v>
      </c>
      <c r="F147" s="206" t="s">
        <v>588</v>
      </c>
      <c r="G147" s="207" t="s">
        <v>182</v>
      </c>
      <c r="H147" s="208">
        <v>4056.6599999999999</v>
      </c>
      <c r="I147" s="209"/>
      <c r="J147" s="210">
        <f>ROUND(I147*H147,2)</f>
        <v>0</v>
      </c>
      <c r="K147" s="206" t="s">
        <v>183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173</v>
      </c>
      <c r="AT147" s="215" t="s">
        <v>169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1173</v>
      </c>
    </row>
    <row r="148" s="2" customFormat="1">
      <c r="A148" s="38"/>
      <c r="B148" s="39"/>
      <c r="C148" s="40"/>
      <c r="D148" s="244" t="s">
        <v>185</v>
      </c>
      <c r="E148" s="40"/>
      <c r="F148" s="245" t="s">
        <v>590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185</v>
      </c>
      <c r="AU148" s="17" t="s">
        <v>83</v>
      </c>
    </row>
    <row r="149" s="2" customFormat="1">
      <c r="A149" s="38"/>
      <c r="B149" s="39"/>
      <c r="C149" s="40"/>
      <c r="D149" s="217" t="s">
        <v>175</v>
      </c>
      <c r="E149" s="40"/>
      <c r="F149" s="218" t="s">
        <v>591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83</v>
      </c>
    </row>
    <row r="150" s="13" customFormat="1">
      <c r="A150" s="13"/>
      <c r="B150" s="222"/>
      <c r="C150" s="223"/>
      <c r="D150" s="217" t="s">
        <v>177</v>
      </c>
      <c r="E150" s="224" t="s">
        <v>19</v>
      </c>
      <c r="F150" s="225" t="s">
        <v>1174</v>
      </c>
      <c r="G150" s="223"/>
      <c r="H150" s="226">
        <v>4056.6599999999999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177</v>
      </c>
      <c r="AU150" s="232" t="s">
        <v>83</v>
      </c>
      <c r="AV150" s="13" t="s">
        <v>83</v>
      </c>
      <c r="AW150" s="13" t="s">
        <v>33</v>
      </c>
      <c r="AX150" s="13" t="s">
        <v>81</v>
      </c>
      <c r="AY150" s="232" t="s">
        <v>167</v>
      </c>
    </row>
    <row r="151" s="2" customFormat="1" ht="24.15" customHeight="1">
      <c r="A151" s="38"/>
      <c r="B151" s="39"/>
      <c r="C151" s="204" t="s">
        <v>251</v>
      </c>
      <c r="D151" s="204" t="s">
        <v>169</v>
      </c>
      <c r="E151" s="205" t="s">
        <v>259</v>
      </c>
      <c r="F151" s="206" t="s">
        <v>260</v>
      </c>
      <c r="G151" s="207" t="s">
        <v>182</v>
      </c>
      <c r="H151" s="208">
        <v>7466.8699999999999</v>
      </c>
      <c r="I151" s="209"/>
      <c r="J151" s="210">
        <f>ROUND(I151*H151,2)</f>
        <v>0</v>
      </c>
      <c r="K151" s="206" t="s">
        <v>183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173</v>
      </c>
      <c r="AT151" s="215" t="s">
        <v>169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1175</v>
      </c>
    </row>
    <row r="152" s="2" customFormat="1">
      <c r="A152" s="38"/>
      <c r="B152" s="39"/>
      <c r="C152" s="40"/>
      <c r="D152" s="244" t="s">
        <v>185</v>
      </c>
      <c r="E152" s="40"/>
      <c r="F152" s="245" t="s">
        <v>262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185</v>
      </c>
      <c r="AU152" s="17" t="s">
        <v>83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1176</v>
      </c>
      <c r="G153" s="223"/>
      <c r="H153" s="226">
        <v>6895.6199999999999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73</v>
      </c>
      <c r="AY153" s="232" t="s">
        <v>167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1177</v>
      </c>
      <c r="G154" s="223"/>
      <c r="H154" s="226">
        <v>571.25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73</v>
      </c>
      <c r="AY154" s="232" t="s">
        <v>167</v>
      </c>
    </row>
    <row r="155" s="14" customFormat="1">
      <c r="A155" s="14"/>
      <c r="B155" s="233"/>
      <c r="C155" s="234"/>
      <c r="D155" s="217" t="s">
        <v>177</v>
      </c>
      <c r="E155" s="235" t="s">
        <v>19</v>
      </c>
      <c r="F155" s="236" t="s">
        <v>179</v>
      </c>
      <c r="G155" s="234"/>
      <c r="H155" s="237">
        <v>7466.8699999999999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177</v>
      </c>
      <c r="AU155" s="243" t="s">
        <v>83</v>
      </c>
      <c r="AV155" s="14" t="s">
        <v>173</v>
      </c>
      <c r="AW155" s="14" t="s">
        <v>33</v>
      </c>
      <c r="AX155" s="14" t="s">
        <v>81</v>
      </c>
      <c r="AY155" s="243" t="s">
        <v>167</v>
      </c>
    </row>
    <row r="156" s="2" customFormat="1" ht="16.5" customHeight="1">
      <c r="A156" s="38"/>
      <c r="B156" s="39"/>
      <c r="C156" s="246" t="s">
        <v>258</v>
      </c>
      <c r="D156" s="246" t="s">
        <v>252</v>
      </c>
      <c r="E156" s="247" t="s">
        <v>253</v>
      </c>
      <c r="F156" s="248" t="s">
        <v>254</v>
      </c>
      <c r="G156" s="249" t="s">
        <v>255</v>
      </c>
      <c r="H156" s="250">
        <v>186.672</v>
      </c>
      <c r="I156" s="251"/>
      <c r="J156" s="252">
        <f>ROUND(I156*H156,2)</f>
        <v>0</v>
      </c>
      <c r="K156" s="248" t="s">
        <v>183</v>
      </c>
      <c r="L156" s="253"/>
      <c r="M156" s="254" t="s">
        <v>19</v>
      </c>
      <c r="N156" s="255" t="s">
        <v>44</v>
      </c>
      <c r="O156" s="84"/>
      <c r="P156" s="213">
        <f>O156*H156</f>
        <v>0</v>
      </c>
      <c r="Q156" s="213">
        <v>0.001</v>
      </c>
      <c r="R156" s="213">
        <f>Q156*H156</f>
        <v>0.18667200000000001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220</v>
      </c>
      <c r="AT156" s="215" t="s">
        <v>252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1178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1179</v>
      </c>
      <c r="G157" s="223"/>
      <c r="H157" s="226">
        <v>172.39099999999999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73</v>
      </c>
      <c r="AY157" s="232" t="s">
        <v>167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1180</v>
      </c>
      <c r="G158" s="223"/>
      <c r="H158" s="226">
        <v>14.281000000000001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73</v>
      </c>
      <c r="AY158" s="232" t="s">
        <v>167</v>
      </c>
    </row>
    <row r="159" s="14" customFormat="1">
      <c r="A159" s="14"/>
      <c r="B159" s="233"/>
      <c r="C159" s="234"/>
      <c r="D159" s="217" t="s">
        <v>177</v>
      </c>
      <c r="E159" s="235" t="s">
        <v>19</v>
      </c>
      <c r="F159" s="236" t="s">
        <v>179</v>
      </c>
      <c r="G159" s="234"/>
      <c r="H159" s="237">
        <v>186.672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177</v>
      </c>
      <c r="AU159" s="243" t="s">
        <v>83</v>
      </c>
      <c r="AV159" s="14" t="s">
        <v>173</v>
      </c>
      <c r="AW159" s="14" t="s">
        <v>33</v>
      </c>
      <c r="AX159" s="14" t="s">
        <v>81</v>
      </c>
      <c r="AY159" s="243" t="s">
        <v>167</v>
      </c>
    </row>
    <row r="160" s="12" customFormat="1" ht="22.8" customHeight="1">
      <c r="A160" s="12"/>
      <c r="B160" s="188"/>
      <c r="C160" s="189"/>
      <c r="D160" s="190" t="s">
        <v>72</v>
      </c>
      <c r="E160" s="202" t="s">
        <v>83</v>
      </c>
      <c r="F160" s="202" t="s">
        <v>264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SUM(P161:P166)</f>
        <v>0</v>
      </c>
      <c r="Q160" s="196"/>
      <c r="R160" s="197">
        <f>SUM(R161:R166)</f>
        <v>11.03802</v>
      </c>
      <c r="S160" s="196"/>
      <c r="T160" s="198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81</v>
      </c>
      <c r="AT160" s="200" t="s">
        <v>72</v>
      </c>
      <c r="AU160" s="200" t="s">
        <v>81</v>
      </c>
      <c r="AY160" s="199" t="s">
        <v>167</v>
      </c>
      <c r="BK160" s="201">
        <f>SUM(BK161:BK166)</f>
        <v>0</v>
      </c>
    </row>
    <row r="161" s="2" customFormat="1" ht="37.8" customHeight="1">
      <c r="A161" s="38"/>
      <c r="B161" s="39"/>
      <c r="C161" s="204" t="s">
        <v>8</v>
      </c>
      <c r="D161" s="204" t="s">
        <v>169</v>
      </c>
      <c r="E161" s="205" t="s">
        <v>265</v>
      </c>
      <c r="F161" s="206" t="s">
        <v>266</v>
      </c>
      <c r="G161" s="207" t="s">
        <v>172</v>
      </c>
      <c r="H161" s="208">
        <v>4.0999999999999996</v>
      </c>
      <c r="I161" s="209"/>
      <c r="J161" s="210">
        <f>ROUND(I161*H161,2)</f>
        <v>0</v>
      </c>
      <c r="K161" s="206" t="s">
        <v>183</v>
      </c>
      <c r="L161" s="44"/>
      <c r="M161" s="211" t="s">
        <v>19</v>
      </c>
      <c r="N161" s="212" t="s">
        <v>44</v>
      </c>
      <c r="O161" s="84"/>
      <c r="P161" s="213">
        <f>O161*H161</f>
        <v>0</v>
      </c>
      <c r="Q161" s="213">
        <v>2.6922000000000001</v>
      </c>
      <c r="R161" s="213">
        <f>Q161*H161</f>
        <v>11.03802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173</v>
      </c>
      <c r="AT161" s="215" t="s">
        <v>169</v>
      </c>
      <c r="AU161" s="215" t="s">
        <v>83</v>
      </c>
      <c r="AY161" s="17" t="s">
        <v>167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173</v>
      </c>
      <c r="BM161" s="215" t="s">
        <v>1181</v>
      </c>
    </row>
    <row r="162" s="2" customFormat="1">
      <c r="A162" s="38"/>
      <c r="B162" s="39"/>
      <c r="C162" s="40"/>
      <c r="D162" s="244" t="s">
        <v>185</v>
      </c>
      <c r="E162" s="40"/>
      <c r="F162" s="245" t="s">
        <v>268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185</v>
      </c>
      <c r="AU162" s="17" t="s">
        <v>83</v>
      </c>
    </row>
    <row r="163" s="13" customFormat="1">
      <c r="A163" s="13"/>
      <c r="B163" s="222"/>
      <c r="C163" s="223"/>
      <c r="D163" s="217" t="s">
        <v>177</v>
      </c>
      <c r="E163" s="224" t="s">
        <v>19</v>
      </c>
      <c r="F163" s="225" t="s">
        <v>1182</v>
      </c>
      <c r="G163" s="223"/>
      <c r="H163" s="226">
        <v>4.0999999999999996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177</v>
      </c>
      <c r="AU163" s="232" t="s">
        <v>83</v>
      </c>
      <c r="AV163" s="13" t="s">
        <v>83</v>
      </c>
      <c r="AW163" s="13" t="s">
        <v>33</v>
      </c>
      <c r="AX163" s="13" t="s">
        <v>81</v>
      </c>
      <c r="AY163" s="232" t="s">
        <v>167</v>
      </c>
    </row>
    <row r="164" s="2" customFormat="1" ht="21.75" customHeight="1">
      <c r="A164" s="38"/>
      <c r="B164" s="39"/>
      <c r="C164" s="204" t="s">
        <v>271</v>
      </c>
      <c r="D164" s="204" t="s">
        <v>169</v>
      </c>
      <c r="E164" s="205" t="s">
        <v>1183</v>
      </c>
      <c r="F164" s="206" t="s">
        <v>1184</v>
      </c>
      <c r="G164" s="207" t="s">
        <v>172</v>
      </c>
      <c r="H164" s="208">
        <v>4.0999999999999996</v>
      </c>
      <c r="I164" s="209"/>
      <c r="J164" s="210">
        <f>ROUND(I164*H164,2)</f>
        <v>0</v>
      </c>
      <c r="K164" s="206" t="s">
        <v>183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173</v>
      </c>
      <c r="AT164" s="215" t="s">
        <v>169</v>
      </c>
      <c r="AU164" s="215" t="s">
        <v>83</v>
      </c>
      <c r="AY164" s="17" t="s">
        <v>167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173</v>
      </c>
      <c r="BM164" s="215" t="s">
        <v>1185</v>
      </c>
    </row>
    <row r="165" s="2" customFormat="1">
      <c r="A165" s="38"/>
      <c r="B165" s="39"/>
      <c r="C165" s="40"/>
      <c r="D165" s="244" t="s">
        <v>185</v>
      </c>
      <c r="E165" s="40"/>
      <c r="F165" s="245" t="s">
        <v>1186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185</v>
      </c>
      <c r="AU165" s="17" t="s">
        <v>83</v>
      </c>
    </row>
    <row r="166" s="13" customFormat="1">
      <c r="A166" s="13"/>
      <c r="B166" s="222"/>
      <c r="C166" s="223"/>
      <c r="D166" s="217" t="s">
        <v>177</v>
      </c>
      <c r="E166" s="224" t="s">
        <v>19</v>
      </c>
      <c r="F166" s="225" t="s">
        <v>1182</v>
      </c>
      <c r="G166" s="223"/>
      <c r="H166" s="226">
        <v>4.0999999999999996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177</v>
      </c>
      <c r="AU166" s="232" t="s">
        <v>83</v>
      </c>
      <c r="AV166" s="13" t="s">
        <v>83</v>
      </c>
      <c r="AW166" s="13" t="s">
        <v>33</v>
      </c>
      <c r="AX166" s="13" t="s">
        <v>81</v>
      </c>
      <c r="AY166" s="232" t="s">
        <v>167</v>
      </c>
    </row>
    <row r="167" s="12" customFormat="1" ht="22.8" customHeight="1">
      <c r="A167" s="12"/>
      <c r="B167" s="188"/>
      <c r="C167" s="189"/>
      <c r="D167" s="190" t="s">
        <v>72</v>
      </c>
      <c r="E167" s="202" t="s">
        <v>173</v>
      </c>
      <c r="F167" s="202" t="s">
        <v>270</v>
      </c>
      <c r="G167" s="189"/>
      <c r="H167" s="189"/>
      <c r="I167" s="192"/>
      <c r="J167" s="203">
        <f>BK167</f>
        <v>0</v>
      </c>
      <c r="K167" s="189"/>
      <c r="L167" s="194"/>
      <c r="M167" s="195"/>
      <c r="N167" s="196"/>
      <c r="O167" s="196"/>
      <c r="P167" s="197">
        <f>SUM(P168:P181)</f>
        <v>0</v>
      </c>
      <c r="Q167" s="196"/>
      <c r="R167" s="197">
        <f>SUM(R168:R181)</f>
        <v>47.2112361764</v>
      </c>
      <c r="S167" s="196"/>
      <c r="T167" s="198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81</v>
      </c>
      <c r="AT167" s="200" t="s">
        <v>72</v>
      </c>
      <c r="AU167" s="200" t="s">
        <v>81</v>
      </c>
      <c r="AY167" s="199" t="s">
        <v>167</v>
      </c>
      <c r="BK167" s="201">
        <f>SUM(BK168:BK181)</f>
        <v>0</v>
      </c>
    </row>
    <row r="168" s="2" customFormat="1" ht="16.5" customHeight="1">
      <c r="A168" s="38"/>
      <c r="B168" s="39"/>
      <c r="C168" s="204" t="s">
        <v>278</v>
      </c>
      <c r="D168" s="204" t="s">
        <v>169</v>
      </c>
      <c r="E168" s="205" t="s">
        <v>1034</v>
      </c>
      <c r="F168" s="206" t="s">
        <v>1035</v>
      </c>
      <c r="G168" s="207" t="s">
        <v>182</v>
      </c>
      <c r="H168" s="208">
        <v>15.984999999999999</v>
      </c>
      <c r="I168" s="209"/>
      <c r="J168" s="210">
        <f>ROUND(I168*H168,2)</f>
        <v>0</v>
      </c>
      <c r="K168" s="206" t="s">
        <v>183</v>
      </c>
      <c r="L168" s="44"/>
      <c r="M168" s="211" t="s">
        <v>19</v>
      </c>
      <c r="N168" s="212" t="s">
        <v>44</v>
      </c>
      <c r="O168" s="84"/>
      <c r="P168" s="213">
        <f>O168*H168</f>
        <v>0</v>
      </c>
      <c r="Q168" s="213">
        <v>0.45584000000000002</v>
      </c>
      <c r="R168" s="213">
        <f>Q168*H168</f>
        <v>7.2866024000000005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173</v>
      </c>
      <c r="AT168" s="215" t="s">
        <v>169</v>
      </c>
      <c r="AU168" s="215" t="s">
        <v>83</v>
      </c>
      <c r="AY168" s="17" t="s">
        <v>167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173</v>
      </c>
      <c r="BM168" s="215" t="s">
        <v>1187</v>
      </c>
    </row>
    <row r="169" s="2" customFormat="1">
      <c r="A169" s="38"/>
      <c r="B169" s="39"/>
      <c r="C169" s="40"/>
      <c r="D169" s="244" t="s">
        <v>185</v>
      </c>
      <c r="E169" s="40"/>
      <c r="F169" s="245" t="s">
        <v>1037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185</v>
      </c>
      <c r="AU169" s="17" t="s">
        <v>83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1038</v>
      </c>
      <c r="G170" s="223"/>
      <c r="H170" s="226">
        <v>15.984999999999999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81</v>
      </c>
      <c r="AY170" s="232" t="s">
        <v>167</v>
      </c>
    </row>
    <row r="171" s="2" customFormat="1" ht="33" customHeight="1">
      <c r="A171" s="38"/>
      <c r="B171" s="39"/>
      <c r="C171" s="204" t="s">
        <v>285</v>
      </c>
      <c r="D171" s="204" t="s">
        <v>169</v>
      </c>
      <c r="E171" s="205" t="s">
        <v>1054</v>
      </c>
      <c r="F171" s="206" t="s">
        <v>1055</v>
      </c>
      <c r="G171" s="207" t="s">
        <v>172</v>
      </c>
      <c r="H171" s="208">
        <v>13.802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1.8480000000000001</v>
      </c>
      <c r="R171" s="213">
        <f>Q171*H171</f>
        <v>25.506095999999999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1188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1057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2" customFormat="1">
      <c r="A173" s="38"/>
      <c r="B173" s="39"/>
      <c r="C173" s="40"/>
      <c r="D173" s="217" t="s">
        <v>175</v>
      </c>
      <c r="E173" s="40"/>
      <c r="F173" s="218" t="s">
        <v>1189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175</v>
      </c>
      <c r="AU173" s="17" t="s">
        <v>83</v>
      </c>
    </row>
    <row r="174" s="13" customFormat="1">
      <c r="A174" s="13"/>
      <c r="B174" s="222"/>
      <c r="C174" s="223"/>
      <c r="D174" s="217" t="s">
        <v>177</v>
      </c>
      <c r="E174" s="224" t="s">
        <v>19</v>
      </c>
      <c r="F174" s="225" t="s">
        <v>1190</v>
      </c>
      <c r="G174" s="223"/>
      <c r="H174" s="226">
        <v>2.3250000000000002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177</v>
      </c>
      <c r="AU174" s="232" t="s">
        <v>83</v>
      </c>
      <c r="AV174" s="13" t="s">
        <v>83</v>
      </c>
      <c r="AW174" s="13" t="s">
        <v>33</v>
      </c>
      <c r="AX174" s="13" t="s">
        <v>73</v>
      </c>
      <c r="AY174" s="232" t="s">
        <v>167</v>
      </c>
    </row>
    <row r="175" s="13" customFormat="1">
      <c r="A175" s="13"/>
      <c r="B175" s="222"/>
      <c r="C175" s="223"/>
      <c r="D175" s="217" t="s">
        <v>177</v>
      </c>
      <c r="E175" s="224" t="s">
        <v>19</v>
      </c>
      <c r="F175" s="225" t="s">
        <v>1191</v>
      </c>
      <c r="G175" s="223"/>
      <c r="H175" s="226">
        <v>10.08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177</v>
      </c>
      <c r="AU175" s="232" t="s">
        <v>83</v>
      </c>
      <c r="AV175" s="13" t="s">
        <v>83</v>
      </c>
      <c r="AW175" s="13" t="s">
        <v>33</v>
      </c>
      <c r="AX175" s="13" t="s">
        <v>73</v>
      </c>
      <c r="AY175" s="232" t="s">
        <v>167</v>
      </c>
    </row>
    <row r="176" s="13" customFormat="1">
      <c r="A176" s="13"/>
      <c r="B176" s="222"/>
      <c r="C176" s="223"/>
      <c r="D176" s="217" t="s">
        <v>177</v>
      </c>
      <c r="E176" s="224" t="s">
        <v>19</v>
      </c>
      <c r="F176" s="225" t="s">
        <v>1192</v>
      </c>
      <c r="G176" s="223"/>
      <c r="H176" s="226">
        <v>1.397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177</v>
      </c>
      <c r="AU176" s="232" t="s">
        <v>83</v>
      </c>
      <c r="AV176" s="13" t="s">
        <v>83</v>
      </c>
      <c r="AW176" s="13" t="s">
        <v>33</v>
      </c>
      <c r="AX176" s="13" t="s">
        <v>73</v>
      </c>
      <c r="AY176" s="232" t="s">
        <v>167</v>
      </c>
    </row>
    <row r="177" s="14" customFormat="1">
      <c r="A177" s="14"/>
      <c r="B177" s="233"/>
      <c r="C177" s="234"/>
      <c r="D177" s="217" t="s">
        <v>177</v>
      </c>
      <c r="E177" s="235" t="s">
        <v>19</v>
      </c>
      <c r="F177" s="236" t="s">
        <v>179</v>
      </c>
      <c r="G177" s="234"/>
      <c r="H177" s="237">
        <v>13.802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177</v>
      </c>
      <c r="AU177" s="243" t="s">
        <v>83</v>
      </c>
      <c r="AV177" s="14" t="s">
        <v>173</v>
      </c>
      <c r="AW177" s="14" t="s">
        <v>33</v>
      </c>
      <c r="AX177" s="14" t="s">
        <v>81</v>
      </c>
      <c r="AY177" s="243" t="s">
        <v>167</v>
      </c>
    </row>
    <row r="178" s="2" customFormat="1" ht="33" customHeight="1">
      <c r="A178" s="38"/>
      <c r="B178" s="39"/>
      <c r="C178" s="204" t="s">
        <v>291</v>
      </c>
      <c r="D178" s="204" t="s">
        <v>169</v>
      </c>
      <c r="E178" s="205" t="s">
        <v>279</v>
      </c>
      <c r="F178" s="206" t="s">
        <v>280</v>
      </c>
      <c r="G178" s="207" t="s">
        <v>182</v>
      </c>
      <c r="H178" s="208">
        <v>15.984999999999999</v>
      </c>
      <c r="I178" s="209"/>
      <c r="J178" s="210">
        <f>ROUND(I178*H178,2)</f>
        <v>0</v>
      </c>
      <c r="K178" s="206" t="s">
        <v>183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0.90200424000000001</v>
      </c>
      <c r="R178" s="213">
        <f>Q178*H178</f>
        <v>14.418537776399999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173</v>
      </c>
      <c r="AT178" s="215" t="s">
        <v>169</v>
      </c>
      <c r="AU178" s="215" t="s">
        <v>83</v>
      </c>
      <c r="AY178" s="17" t="s">
        <v>167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173</v>
      </c>
      <c r="BM178" s="215" t="s">
        <v>1193</v>
      </c>
    </row>
    <row r="179" s="2" customFormat="1">
      <c r="A179" s="38"/>
      <c r="B179" s="39"/>
      <c r="C179" s="40"/>
      <c r="D179" s="244" t="s">
        <v>185</v>
      </c>
      <c r="E179" s="40"/>
      <c r="F179" s="245" t="s">
        <v>282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185</v>
      </c>
      <c r="AU179" s="17" t="s">
        <v>83</v>
      </c>
    </row>
    <row r="180" s="2" customFormat="1">
      <c r="A180" s="38"/>
      <c r="B180" s="39"/>
      <c r="C180" s="40"/>
      <c r="D180" s="217" t="s">
        <v>175</v>
      </c>
      <c r="E180" s="40"/>
      <c r="F180" s="218" t="s">
        <v>283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175</v>
      </c>
      <c r="AU180" s="17" t="s">
        <v>83</v>
      </c>
    </row>
    <row r="181" s="13" customFormat="1">
      <c r="A181" s="13"/>
      <c r="B181" s="222"/>
      <c r="C181" s="223"/>
      <c r="D181" s="217" t="s">
        <v>177</v>
      </c>
      <c r="E181" s="224" t="s">
        <v>19</v>
      </c>
      <c r="F181" s="225" t="s">
        <v>1071</v>
      </c>
      <c r="G181" s="223"/>
      <c r="H181" s="226">
        <v>15.984999999999999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177</v>
      </c>
      <c r="AU181" s="232" t="s">
        <v>83</v>
      </c>
      <c r="AV181" s="13" t="s">
        <v>83</v>
      </c>
      <c r="AW181" s="13" t="s">
        <v>33</v>
      </c>
      <c r="AX181" s="13" t="s">
        <v>81</v>
      </c>
      <c r="AY181" s="232" t="s">
        <v>167</v>
      </c>
    </row>
    <row r="182" s="12" customFormat="1" ht="22.8" customHeight="1">
      <c r="A182" s="12"/>
      <c r="B182" s="188"/>
      <c r="C182" s="189"/>
      <c r="D182" s="190" t="s">
        <v>72</v>
      </c>
      <c r="E182" s="202" t="s">
        <v>225</v>
      </c>
      <c r="F182" s="202" t="s">
        <v>338</v>
      </c>
      <c r="G182" s="189"/>
      <c r="H182" s="189"/>
      <c r="I182" s="192"/>
      <c r="J182" s="203">
        <f>BK182</f>
        <v>0</v>
      </c>
      <c r="K182" s="189"/>
      <c r="L182" s="194"/>
      <c r="M182" s="195"/>
      <c r="N182" s="196"/>
      <c r="O182" s="196"/>
      <c r="P182" s="197">
        <f>SUM(P183:P185)</f>
        <v>0</v>
      </c>
      <c r="Q182" s="196"/>
      <c r="R182" s="197">
        <f>SUM(R183:R185)</f>
        <v>0</v>
      </c>
      <c r="S182" s="196"/>
      <c r="T182" s="198">
        <f>SUM(T183:T185)</f>
        <v>200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9" t="s">
        <v>81</v>
      </c>
      <c r="AT182" s="200" t="s">
        <v>72</v>
      </c>
      <c r="AU182" s="200" t="s">
        <v>81</v>
      </c>
      <c r="AY182" s="199" t="s">
        <v>167</v>
      </c>
      <c r="BK182" s="201">
        <f>SUM(BK183:BK185)</f>
        <v>0</v>
      </c>
    </row>
    <row r="183" s="2" customFormat="1" ht="21.75" customHeight="1">
      <c r="A183" s="38"/>
      <c r="B183" s="39"/>
      <c r="C183" s="204" t="s">
        <v>297</v>
      </c>
      <c r="D183" s="204" t="s">
        <v>169</v>
      </c>
      <c r="E183" s="205" t="s">
        <v>396</v>
      </c>
      <c r="F183" s="206" t="s">
        <v>397</v>
      </c>
      <c r="G183" s="207" t="s">
        <v>182</v>
      </c>
      <c r="H183" s="208">
        <v>10000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0.02</v>
      </c>
      <c r="T183" s="214">
        <f>S183*H183</f>
        <v>200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173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173</v>
      </c>
      <c r="BM183" s="215" t="s">
        <v>1194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399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13" customFormat="1">
      <c r="A185" s="13"/>
      <c r="B185" s="222"/>
      <c r="C185" s="223"/>
      <c r="D185" s="217" t="s">
        <v>177</v>
      </c>
      <c r="E185" s="224" t="s">
        <v>19</v>
      </c>
      <c r="F185" s="225" t="s">
        <v>400</v>
      </c>
      <c r="G185" s="223"/>
      <c r="H185" s="226">
        <v>10000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177</v>
      </c>
      <c r="AU185" s="232" t="s">
        <v>83</v>
      </c>
      <c r="AV185" s="13" t="s">
        <v>83</v>
      </c>
      <c r="AW185" s="13" t="s">
        <v>33</v>
      </c>
      <c r="AX185" s="13" t="s">
        <v>81</v>
      </c>
      <c r="AY185" s="232" t="s">
        <v>167</v>
      </c>
    </row>
    <row r="186" s="12" customFormat="1" ht="22.8" customHeight="1">
      <c r="A186" s="12"/>
      <c r="B186" s="188"/>
      <c r="C186" s="189"/>
      <c r="D186" s="190" t="s">
        <v>72</v>
      </c>
      <c r="E186" s="202" t="s">
        <v>401</v>
      </c>
      <c r="F186" s="202" t="s">
        <v>402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SUM(P187:P190)</f>
        <v>0</v>
      </c>
      <c r="Q186" s="196"/>
      <c r="R186" s="197">
        <f>SUM(R187:R190)</f>
        <v>0</v>
      </c>
      <c r="S186" s="196"/>
      <c r="T186" s="198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81</v>
      </c>
      <c r="AT186" s="200" t="s">
        <v>72</v>
      </c>
      <c r="AU186" s="200" t="s">
        <v>81</v>
      </c>
      <c r="AY186" s="199" t="s">
        <v>167</v>
      </c>
      <c r="BK186" s="201">
        <f>SUM(BK187:BK190)</f>
        <v>0</v>
      </c>
    </row>
    <row r="187" s="2" customFormat="1" ht="24.15" customHeight="1">
      <c r="A187" s="38"/>
      <c r="B187" s="39"/>
      <c r="C187" s="204" t="s">
        <v>7</v>
      </c>
      <c r="D187" s="204" t="s">
        <v>169</v>
      </c>
      <c r="E187" s="205" t="s">
        <v>404</v>
      </c>
      <c r="F187" s="206" t="s">
        <v>405</v>
      </c>
      <c r="G187" s="207" t="s">
        <v>360</v>
      </c>
      <c r="H187" s="208">
        <v>8.7100000000000009</v>
      </c>
      <c r="I187" s="209"/>
      <c r="J187" s="210">
        <f>ROUND(I187*H187,2)</f>
        <v>0</v>
      </c>
      <c r="K187" s="206" t="s">
        <v>183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173</v>
      </c>
      <c r="AT187" s="215" t="s">
        <v>169</v>
      </c>
      <c r="AU187" s="215" t="s">
        <v>83</v>
      </c>
      <c r="AY187" s="17" t="s">
        <v>167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173</v>
      </c>
      <c r="BM187" s="215" t="s">
        <v>1195</v>
      </c>
    </row>
    <row r="188" s="2" customFormat="1">
      <c r="A188" s="38"/>
      <c r="B188" s="39"/>
      <c r="C188" s="40"/>
      <c r="D188" s="244" t="s">
        <v>185</v>
      </c>
      <c r="E188" s="40"/>
      <c r="F188" s="245" t="s">
        <v>407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185</v>
      </c>
      <c r="AU188" s="17" t="s">
        <v>83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1196</v>
      </c>
      <c r="G189" s="223"/>
      <c r="H189" s="226">
        <v>8.7100000000000009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73</v>
      </c>
      <c r="AY189" s="232" t="s">
        <v>167</v>
      </c>
    </row>
    <row r="190" s="14" customFormat="1">
      <c r="A190" s="14"/>
      <c r="B190" s="233"/>
      <c r="C190" s="234"/>
      <c r="D190" s="217" t="s">
        <v>177</v>
      </c>
      <c r="E190" s="235" t="s">
        <v>19</v>
      </c>
      <c r="F190" s="236" t="s">
        <v>179</v>
      </c>
      <c r="G190" s="234"/>
      <c r="H190" s="237">
        <v>8.7100000000000009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177</v>
      </c>
      <c r="AU190" s="243" t="s">
        <v>83</v>
      </c>
      <c r="AV190" s="14" t="s">
        <v>173</v>
      </c>
      <c r="AW190" s="14" t="s">
        <v>33</v>
      </c>
      <c r="AX190" s="14" t="s">
        <v>81</v>
      </c>
      <c r="AY190" s="243" t="s">
        <v>167</v>
      </c>
    </row>
    <row r="191" s="12" customFormat="1" ht="22.8" customHeight="1">
      <c r="A191" s="12"/>
      <c r="B191" s="188"/>
      <c r="C191" s="189"/>
      <c r="D191" s="190" t="s">
        <v>72</v>
      </c>
      <c r="E191" s="202" t="s">
        <v>409</v>
      </c>
      <c r="F191" s="202" t="s">
        <v>410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SUM(P192:P193)</f>
        <v>0</v>
      </c>
      <c r="Q191" s="196"/>
      <c r="R191" s="197">
        <f>SUM(R192:R193)</f>
        <v>0</v>
      </c>
      <c r="S191" s="196"/>
      <c r="T191" s="198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81</v>
      </c>
      <c r="AT191" s="200" t="s">
        <v>72</v>
      </c>
      <c r="AU191" s="200" t="s">
        <v>81</v>
      </c>
      <c r="AY191" s="199" t="s">
        <v>167</v>
      </c>
      <c r="BK191" s="201">
        <f>SUM(BK192:BK193)</f>
        <v>0</v>
      </c>
    </row>
    <row r="192" s="2" customFormat="1" ht="21.75" customHeight="1">
      <c r="A192" s="38"/>
      <c r="B192" s="39"/>
      <c r="C192" s="204" t="s">
        <v>308</v>
      </c>
      <c r="D192" s="204" t="s">
        <v>169</v>
      </c>
      <c r="E192" s="205" t="s">
        <v>1197</v>
      </c>
      <c r="F192" s="206" t="s">
        <v>1198</v>
      </c>
      <c r="G192" s="207" t="s">
        <v>360</v>
      </c>
      <c r="H192" s="208">
        <v>58.436</v>
      </c>
      <c r="I192" s="209"/>
      <c r="J192" s="210">
        <f>ROUND(I192*H192,2)</f>
        <v>0</v>
      </c>
      <c r="K192" s="206" t="s">
        <v>183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173</v>
      </c>
      <c r="AT192" s="215" t="s">
        <v>169</v>
      </c>
      <c r="AU192" s="215" t="s">
        <v>83</v>
      </c>
      <c r="AY192" s="17" t="s">
        <v>167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173</v>
      </c>
      <c r="BM192" s="215" t="s">
        <v>1199</v>
      </c>
    </row>
    <row r="193" s="2" customFormat="1">
      <c r="A193" s="38"/>
      <c r="B193" s="39"/>
      <c r="C193" s="40"/>
      <c r="D193" s="244" t="s">
        <v>185</v>
      </c>
      <c r="E193" s="40"/>
      <c r="F193" s="245" t="s">
        <v>1200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185</v>
      </c>
      <c r="AU193" s="17" t="s">
        <v>83</v>
      </c>
    </row>
    <row r="194" s="12" customFormat="1" ht="25.92" customHeight="1">
      <c r="A194" s="12"/>
      <c r="B194" s="188"/>
      <c r="C194" s="189"/>
      <c r="D194" s="190" t="s">
        <v>72</v>
      </c>
      <c r="E194" s="191" t="s">
        <v>416</v>
      </c>
      <c r="F194" s="191" t="s">
        <v>417</v>
      </c>
      <c r="G194" s="189"/>
      <c r="H194" s="189"/>
      <c r="I194" s="192"/>
      <c r="J194" s="193">
        <f>BK194</f>
        <v>0</v>
      </c>
      <c r="K194" s="189"/>
      <c r="L194" s="194"/>
      <c r="M194" s="195"/>
      <c r="N194" s="196"/>
      <c r="O194" s="196"/>
      <c r="P194" s="197">
        <f>P195+P214+P218+P222+P232+P236</f>
        <v>0</v>
      </c>
      <c r="Q194" s="196"/>
      <c r="R194" s="197">
        <f>R195+R214+R218+R222+R232+R236</f>
        <v>0</v>
      </c>
      <c r="S194" s="196"/>
      <c r="T194" s="198">
        <f>T195+T214+T218+T222+T232+T236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9" t="s">
        <v>200</v>
      </c>
      <c r="AT194" s="200" t="s">
        <v>72</v>
      </c>
      <c r="AU194" s="200" t="s">
        <v>73</v>
      </c>
      <c r="AY194" s="199" t="s">
        <v>167</v>
      </c>
      <c r="BK194" s="201">
        <f>BK195+BK214+BK218+BK222+BK232+BK236</f>
        <v>0</v>
      </c>
    </row>
    <row r="195" s="12" customFormat="1" ht="22.8" customHeight="1">
      <c r="A195" s="12"/>
      <c r="B195" s="188"/>
      <c r="C195" s="189"/>
      <c r="D195" s="190" t="s">
        <v>72</v>
      </c>
      <c r="E195" s="202" t="s">
        <v>418</v>
      </c>
      <c r="F195" s="202" t="s">
        <v>419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SUM(P196:P213)</f>
        <v>0</v>
      </c>
      <c r="Q195" s="196"/>
      <c r="R195" s="197">
        <f>SUM(R196:R213)</f>
        <v>0</v>
      </c>
      <c r="S195" s="196"/>
      <c r="T195" s="198">
        <f>SUM(T196:T213)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9" t="s">
        <v>200</v>
      </c>
      <c r="AT195" s="200" t="s">
        <v>72</v>
      </c>
      <c r="AU195" s="200" t="s">
        <v>81</v>
      </c>
      <c r="AY195" s="199" t="s">
        <v>167</v>
      </c>
      <c r="BK195" s="201">
        <f>SUM(BK196:BK213)</f>
        <v>0</v>
      </c>
    </row>
    <row r="196" s="2" customFormat="1" ht="16.5" customHeight="1">
      <c r="A196" s="38"/>
      <c r="B196" s="39"/>
      <c r="C196" s="204" t="s">
        <v>314</v>
      </c>
      <c r="D196" s="204" t="s">
        <v>169</v>
      </c>
      <c r="E196" s="205" t="s">
        <v>421</v>
      </c>
      <c r="F196" s="206" t="s">
        <v>422</v>
      </c>
      <c r="G196" s="207" t="s">
        <v>423</v>
      </c>
      <c r="H196" s="208">
        <v>1</v>
      </c>
      <c r="I196" s="209"/>
      <c r="J196" s="210">
        <f>ROUND(I196*H196,2)</f>
        <v>0</v>
      </c>
      <c r="K196" s="206" t="s">
        <v>183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424</v>
      </c>
      <c r="AT196" s="215" t="s">
        <v>169</v>
      </c>
      <c r="AU196" s="215" t="s">
        <v>83</v>
      </c>
      <c r="AY196" s="17" t="s">
        <v>167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424</v>
      </c>
      <c r="BM196" s="215" t="s">
        <v>1201</v>
      </c>
    </row>
    <row r="197" s="2" customFormat="1">
      <c r="A197" s="38"/>
      <c r="B197" s="39"/>
      <c r="C197" s="40"/>
      <c r="D197" s="244" t="s">
        <v>185</v>
      </c>
      <c r="E197" s="40"/>
      <c r="F197" s="245" t="s">
        <v>426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83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427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2" customFormat="1" ht="16.5" customHeight="1">
      <c r="A199" s="38"/>
      <c r="B199" s="39"/>
      <c r="C199" s="204" t="s">
        <v>320</v>
      </c>
      <c r="D199" s="204" t="s">
        <v>169</v>
      </c>
      <c r="E199" s="205" t="s">
        <v>429</v>
      </c>
      <c r="F199" s="206" t="s">
        <v>430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1202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432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433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2" customFormat="1" ht="16.5" customHeight="1">
      <c r="A202" s="38"/>
      <c r="B202" s="39"/>
      <c r="C202" s="204" t="s">
        <v>326</v>
      </c>
      <c r="D202" s="204" t="s">
        <v>169</v>
      </c>
      <c r="E202" s="205" t="s">
        <v>435</v>
      </c>
      <c r="F202" s="206" t="s">
        <v>436</v>
      </c>
      <c r="G202" s="207" t="s">
        <v>423</v>
      </c>
      <c r="H202" s="208">
        <v>1</v>
      </c>
      <c r="I202" s="209"/>
      <c r="J202" s="210">
        <f>ROUND(I202*H202,2)</f>
        <v>0</v>
      </c>
      <c r="K202" s="206" t="s">
        <v>183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424</v>
      </c>
      <c r="AT202" s="215" t="s">
        <v>169</v>
      </c>
      <c r="AU202" s="215" t="s">
        <v>83</v>
      </c>
      <c r="AY202" s="17" t="s">
        <v>167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424</v>
      </c>
      <c r="BM202" s="215" t="s">
        <v>1203</v>
      </c>
    </row>
    <row r="203" s="2" customFormat="1">
      <c r="A203" s="38"/>
      <c r="B203" s="39"/>
      <c r="C203" s="40"/>
      <c r="D203" s="244" t="s">
        <v>185</v>
      </c>
      <c r="E203" s="40"/>
      <c r="F203" s="245" t="s">
        <v>438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83</v>
      </c>
    </row>
    <row r="204" s="2" customFormat="1">
      <c r="A204" s="38"/>
      <c r="B204" s="39"/>
      <c r="C204" s="40"/>
      <c r="D204" s="217" t="s">
        <v>175</v>
      </c>
      <c r="E204" s="40"/>
      <c r="F204" s="218" t="s">
        <v>439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83</v>
      </c>
    </row>
    <row r="205" s="2" customFormat="1" ht="16.5" customHeight="1">
      <c r="A205" s="38"/>
      <c r="B205" s="39"/>
      <c r="C205" s="204" t="s">
        <v>333</v>
      </c>
      <c r="D205" s="204" t="s">
        <v>169</v>
      </c>
      <c r="E205" s="205" t="s">
        <v>441</v>
      </c>
      <c r="F205" s="206" t="s">
        <v>442</v>
      </c>
      <c r="G205" s="207" t="s">
        <v>423</v>
      </c>
      <c r="H205" s="208">
        <v>1</v>
      </c>
      <c r="I205" s="209"/>
      <c r="J205" s="210">
        <f>ROUND(I205*H205,2)</f>
        <v>0</v>
      </c>
      <c r="K205" s="206" t="s">
        <v>183</v>
      </c>
      <c r="L205" s="44"/>
      <c r="M205" s="211" t="s">
        <v>19</v>
      </c>
      <c r="N205" s="212" t="s">
        <v>44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424</v>
      </c>
      <c r="AT205" s="215" t="s">
        <v>169</v>
      </c>
      <c r="AU205" s="215" t="s">
        <v>83</v>
      </c>
      <c r="AY205" s="17" t="s">
        <v>167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424</v>
      </c>
      <c r="BM205" s="215" t="s">
        <v>1204</v>
      </c>
    </row>
    <row r="206" s="2" customFormat="1">
      <c r="A206" s="38"/>
      <c r="B206" s="39"/>
      <c r="C206" s="40"/>
      <c r="D206" s="244" t="s">
        <v>185</v>
      </c>
      <c r="E206" s="40"/>
      <c r="F206" s="245" t="s">
        <v>444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185</v>
      </c>
      <c r="AU206" s="17" t="s">
        <v>83</v>
      </c>
    </row>
    <row r="207" s="2" customFormat="1">
      <c r="A207" s="38"/>
      <c r="B207" s="39"/>
      <c r="C207" s="40"/>
      <c r="D207" s="217" t="s">
        <v>175</v>
      </c>
      <c r="E207" s="40"/>
      <c r="F207" s="218" t="s">
        <v>445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175</v>
      </c>
      <c r="AU207" s="17" t="s">
        <v>83</v>
      </c>
    </row>
    <row r="208" s="2" customFormat="1" ht="16.5" customHeight="1">
      <c r="A208" s="38"/>
      <c r="B208" s="39"/>
      <c r="C208" s="204" t="s">
        <v>339</v>
      </c>
      <c r="D208" s="204" t="s">
        <v>169</v>
      </c>
      <c r="E208" s="205" t="s">
        <v>447</v>
      </c>
      <c r="F208" s="206" t="s">
        <v>448</v>
      </c>
      <c r="G208" s="207" t="s">
        <v>423</v>
      </c>
      <c r="H208" s="208">
        <v>1</v>
      </c>
      <c r="I208" s="209"/>
      <c r="J208" s="210">
        <f>ROUND(I208*H208,2)</f>
        <v>0</v>
      </c>
      <c r="K208" s="206" t="s">
        <v>183</v>
      </c>
      <c r="L208" s="44"/>
      <c r="M208" s="211" t="s">
        <v>19</v>
      </c>
      <c r="N208" s="212" t="s">
        <v>44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424</v>
      </c>
      <c r="AT208" s="215" t="s">
        <v>169</v>
      </c>
      <c r="AU208" s="215" t="s">
        <v>83</v>
      </c>
      <c r="AY208" s="17" t="s">
        <v>167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81</v>
      </c>
      <c r="BK208" s="216">
        <f>ROUND(I208*H208,2)</f>
        <v>0</v>
      </c>
      <c r="BL208" s="17" t="s">
        <v>424</v>
      </c>
      <c r="BM208" s="215" t="s">
        <v>1205</v>
      </c>
    </row>
    <row r="209" s="2" customFormat="1">
      <c r="A209" s="38"/>
      <c r="B209" s="39"/>
      <c r="C209" s="40"/>
      <c r="D209" s="244" t="s">
        <v>185</v>
      </c>
      <c r="E209" s="40"/>
      <c r="F209" s="245" t="s">
        <v>450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185</v>
      </c>
      <c r="AU209" s="17" t="s">
        <v>83</v>
      </c>
    </row>
    <row r="210" s="2" customFormat="1">
      <c r="A210" s="38"/>
      <c r="B210" s="39"/>
      <c r="C210" s="40"/>
      <c r="D210" s="217" t="s">
        <v>175</v>
      </c>
      <c r="E210" s="40"/>
      <c r="F210" s="218" t="s">
        <v>451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175</v>
      </c>
      <c r="AU210" s="17" t="s">
        <v>83</v>
      </c>
    </row>
    <row r="211" s="2" customFormat="1" ht="16.5" customHeight="1">
      <c r="A211" s="38"/>
      <c r="B211" s="39"/>
      <c r="C211" s="204" t="s">
        <v>346</v>
      </c>
      <c r="D211" s="204" t="s">
        <v>169</v>
      </c>
      <c r="E211" s="205" t="s">
        <v>453</v>
      </c>
      <c r="F211" s="206" t="s">
        <v>454</v>
      </c>
      <c r="G211" s="207" t="s">
        <v>423</v>
      </c>
      <c r="H211" s="208">
        <v>1</v>
      </c>
      <c r="I211" s="209"/>
      <c r="J211" s="210">
        <f>ROUND(I211*H211,2)</f>
        <v>0</v>
      </c>
      <c r="K211" s="206" t="s">
        <v>183</v>
      </c>
      <c r="L211" s="44"/>
      <c r="M211" s="211" t="s">
        <v>19</v>
      </c>
      <c r="N211" s="212" t="s">
        <v>44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424</v>
      </c>
      <c r="AT211" s="215" t="s">
        <v>169</v>
      </c>
      <c r="AU211" s="215" t="s">
        <v>83</v>
      </c>
      <c r="AY211" s="17" t="s">
        <v>167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81</v>
      </c>
      <c r="BK211" s="216">
        <f>ROUND(I211*H211,2)</f>
        <v>0</v>
      </c>
      <c r="BL211" s="17" t="s">
        <v>424</v>
      </c>
      <c r="BM211" s="215" t="s">
        <v>1206</v>
      </c>
    </row>
    <row r="212" s="2" customFormat="1">
      <c r="A212" s="38"/>
      <c r="B212" s="39"/>
      <c r="C212" s="40"/>
      <c r="D212" s="244" t="s">
        <v>185</v>
      </c>
      <c r="E212" s="40"/>
      <c r="F212" s="245" t="s">
        <v>456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185</v>
      </c>
      <c r="AU212" s="17" t="s">
        <v>83</v>
      </c>
    </row>
    <row r="213" s="2" customFormat="1">
      <c r="A213" s="38"/>
      <c r="B213" s="39"/>
      <c r="C213" s="40"/>
      <c r="D213" s="217" t="s">
        <v>175</v>
      </c>
      <c r="E213" s="40"/>
      <c r="F213" s="218" t="s">
        <v>457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83</v>
      </c>
    </row>
    <row r="214" s="12" customFormat="1" ht="22.8" customHeight="1">
      <c r="A214" s="12"/>
      <c r="B214" s="188"/>
      <c r="C214" s="189"/>
      <c r="D214" s="190" t="s">
        <v>72</v>
      </c>
      <c r="E214" s="202" t="s">
        <v>458</v>
      </c>
      <c r="F214" s="202" t="s">
        <v>459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SUM(P215:P217)</f>
        <v>0</v>
      </c>
      <c r="Q214" s="196"/>
      <c r="R214" s="197">
        <f>SUM(R215:R217)</f>
        <v>0</v>
      </c>
      <c r="S214" s="196"/>
      <c r="T214" s="198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9" t="s">
        <v>200</v>
      </c>
      <c r="AT214" s="200" t="s">
        <v>72</v>
      </c>
      <c r="AU214" s="200" t="s">
        <v>81</v>
      </c>
      <c r="AY214" s="199" t="s">
        <v>167</v>
      </c>
      <c r="BK214" s="201">
        <f>SUM(BK215:BK217)</f>
        <v>0</v>
      </c>
    </row>
    <row r="215" s="2" customFormat="1" ht="16.5" customHeight="1">
      <c r="A215" s="38"/>
      <c r="B215" s="39"/>
      <c r="C215" s="204" t="s">
        <v>352</v>
      </c>
      <c r="D215" s="204" t="s">
        <v>169</v>
      </c>
      <c r="E215" s="205" t="s">
        <v>461</v>
      </c>
      <c r="F215" s="206" t="s">
        <v>459</v>
      </c>
      <c r="G215" s="207" t="s">
        <v>423</v>
      </c>
      <c r="H215" s="208">
        <v>1</v>
      </c>
      <c r="I215" s="209"/>
      <c r="J215" s="210">
        <f>ROUND(I215*H215,2)</f>
        <v>0</v>
      </c>
      <c r="K215" s="206" t="s">
        <v>183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424</v>
      </c>
      <c r="AT215" s="215" t="s">
        <v>169</v>
      </c>
      <c r="AU215" s="215" t="s">
        <v>83</v>
      </c>
      <c r="AY215" s="17" t="s">
        <v>167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424</v>
      </c>
      <c r="BM215" s="215" t="s">
        <v>1207</v>
      </c>
    </row>
    <row r="216" s="2" customFormat="1">
      <c r="A216" s="38"/>
      <c r="B216" s="39"/>
      <c r="C216" s="40"/>
      <c r="D216" s="244" t="s">
        <v>185</v>
      </c>
      <c r="E216" s="40"/>
      <c r="F216" s="245" t="s">
        <v>463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185</v>
      </c>
      <c r="AU216" s="17" t="s">
        <v>83</v>
      </c>
    </row>
    <row r="217" s="2" customFormat="1">
      <c r="A217" s="38"/>
      <c r="B217" s="39"/>
      <c r="C217" s="40"/>
      <c r="D217" s="217" t="s">
        <v>175</v>
      </c>
      <c r="E217" s="40"/>
      <c r="F217" s="218" t="s">
        <v>439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175</v>
      </c>
      <c r="AU217" s="17" t="s">
        <v>83</v>
      </c>
    </row>
    <row r="218" s="12" customFormat="1" ht="22.8" customHeight="1">
      <c r="A218" s="12"/>
      <c r="B218" s="188"/>
      <c r="C218" s="189"/>
      <c r="D218" s="190" t="s">
        <v>72</v>
      </c>
      <c r="E218" s="202" t="s">
        <v>464</v>
      </c>
      <c r="F218" s="202" t="s">
        <v>465</v>
      </c>
      <c r="G218" s="189"/>
      <c r="H218" s="189"/>
      <c r="I218" s="192"/>
      <c r="J218" s="203">
        <f>BK218</f>
        <v>0</v>
      </c>
      <c r="K218" s="189"/>
      <c r="L218" s="194"/>
      <c r="M218" s="195"/>
      <c r="N218" s="196"/>
      <c r="O218" s="196"/>
      <c r="P218" s="197">
        <f>SUM(P219:P221)</f>
        <v>0</v>
      </c>
      <c r="Q218" s="196"/>
      <c r="R218" s="197">
        <f>SUM(R219:R221)</f>
        <v>0</v>
      </c>
      <c r="S218" s="196"/>
      <c r="T218" s="198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9" t="s">
        <v>200</v>
      </c>
      <c r="AT218" s="200" t="s">
        <v>72</v>
      </c>
      <c r="AU218" s="200" t="s">
        <v>81</v>
      </c>
      <c r="AY218" s="199" t="s">
        <v>167</v>
      </c>
      <c r="BK218" s="201">
        <f>SUM(BK219:BK221)</f>
        <v>0</v>
      </c>
    </row>
    <row r="219" s="2" customFormat="1" ht="16.5" customHeight="1">
      <c r="A219" s="38"/>
      <c r="B219" s="39"/>
      <c r="C219" s="204" t="s">
        <v>357</v>
      </c>
      <c r="D219" s="204" t="s">
        <v>169</v>
      </c>
      <c r="E219" s="205" t="s">
        <v>467</v>
      </c>
      <c r="F219" s="206" t="s">
        <v>465</v>
      </c>
      <c r="G219" s="207" t="s">
        <v>423</v>
      </c>
      <c r="H219" s="208">
        <v>1</v>
      </c>
      <c r="I219" s="209"/>
      <c r="J219" s="210">
        <f>ROUND(I219*H219,2)</f>
        <v>0</v>
      </c>
      <c r="K219" s="206" t="s">
        <v>183</v>
      </c>
      <c r="L219" s="44"/>
      <c r="M219" s="211" t="s">
        <v>19</v>
      </c>
      <c r="N219" s="212" t="s">
        <v>44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424</v>
      </c>
      <c r="AT219" s="215" t="s">
        <v>169</v>
      </c>
      <c r="AU219" s="215" t="s">
        <v>83</v>
      </c>
      <c r="AY219" s="17" t="s">
        <v>167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81</v>
      </c>
      <c r="BK219" s="216">
        <f>ROUND(I219*H219,2)</f>
        <v>0</v>
      </c>
      <c r="BL219" s="17" t="s">
        <v>424</v>
      </c>
      <c r="BM219" s="215" t="s">
        <v>1208</v>
      </c>
    </row>
    <row r="220" s="2" customFormat="1">
      <c r="A220" s="38"/>
      <c r="B220" s="39"/>
      <c r="C220" s="40"/>
      <c r="D220" s="244" t="s">
        <v>185</v>
      </c>
      <c r="E220" s="40"/>
      <c r="F220" s="245" t="s">
        <v>469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185</v>
      </c>
      <c r="AU220" s="17" t="s">
        <v>83</v>
      </c>
    </row>
    <row r="221" s="2" customFormat="1">
      <c r="A221" s="38"/>
      <c r="B221" s="39"/>
      <c r="C221" s="40"/>
      <c r="D221" s="217" t="s">
        <v>175</v>
      </c>
      <c r="E221" s="40"/>
      <c r="F221" s="218" t="s">
        <v>470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175</v>
      </c>
      <c r="AU221" s="17" t="s">
        <v>83</v>
      </c>
    </row>
    <row r="222" s="12" customFormat="1" ht="22.8" customHeight="1">
      <c r="A222" s="12"/>
      <c r="B222" s="188"/>
      <c r="C222" s="189"/>
      <c r="D222" s="190" t="s">
        <v>72</v>
      </c>
      <c r="E222" s="202" t="s">
        <v>471</v>
      </c>
      <c r="F222" s="202" t="s">
        <v>472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SUM(P223:P231)</f>
        <v>0</v>
      </c>
      <c r="Q222" s="196"/>
      <c r="R222" s="197">
        <f>SUM(R223:R231)</f>
        <v>0</v>
      </c>
      <c r="S222" s="196"/>
      <c r="T222" s="198">
        <f>SUM(T223:T231)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9" t="s">
        <v>200</v>
      </c>
      <c r="AT222" s="200" t="s">
        <v>72</v>
      </c>
      <c r="AU222" s="200" t="s">
        <v>81</v>
      </c>
      <c r="AY222" s="199" t="s">
        <v>167</v>
      </c>
      <c r="BK222" s="201">
        <f>SUM(BK223:BK231)</f>
        <v>0</v>
      </c>
    </row>
    <row r="223" s="2" customFormat="1" ht="16.5" customHeight="1">
      <c r="A223" s="38"/>
      <c r="B223" s="39"/>
      <c r="C223" s="204" t="s">
        <v>363</v>
      </c>
      <c r="D223" s="204" t="s">
        <v>169</v>
      </c>
      <c r="E223" s="205" t="s">
        <v>474</v>
      </c>
      <c r="F223" s="206" t="s">
        <v>475</v>
      </c>
      <c r="G223" s="207" t="s">
        <v>423</v>
      </c>
      <c r="H223" s="208">
        <v>1</v>
      </c>
      <c r="I223" s="209"/>
      <c r="J223" s="210">
        <f>ROUND(I223*H223,2)</f>
        <v>0</v>
      </c>
      <c r="K223" s="206" t="s">
        <v>183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424</v>
      </c>
      <c r="AT223" s="215" t="s">
        <v>169</v>
      </c>
      <c r="AU223" s="215" t="s">
        <v>83</v>
      </c>
      <c r="AY223" s="17" t="s">
        <v>167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424</v>
      </c>
      <c r="BM223" s="215" t="s">
        <v>1209</v>
      </c>
    </row>
    <row r="224" s="2" customFormat="1">
      <c r="A224" s="38"/>
      <c r="B224" s="39"/>
      <c r="C224" s="40"/>
      <c r="D224" s="244" t="s">
        <v>185</v>
      </c>
      <c r="E224" s="40"/>
      <c r="F224" s="245" t="s">
        <v>477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185</v>
      </c>
      <c r="AU224" s="17" t="s">
        <v>83</v>
      </c>
    </row>
    <row r="225" s="2" customFormat="1">
      <c r="A225" s="38"/>
      <c r="B225" s="39"/>
      <c r="C225" s="40"/>
      <c r="D225" s="217" t="s">
        <v>175</v>
      </c>
      <c r="E225" s="40"/>
      <c r="F225" s="218" t="s">
        <v>478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83</v>
      </c>
    </row>
    <row r="226" s="2" customFormat="1" ht="16.5" customHeight="1">
      <c r="A226" s="38"/>
      <c r="B226" s="39"/>
      <c r="C226" s="204" t="s">
        <v>369</v>
      </c>
      <c r="D226" s="204" t="s">
        <v>169</v>
      </c>
      <c r="E226" s="205" t="s">
        <v>480</v>
      </c>
      <c r="F226" s="206" t="s">
        <v>481</v>
      </c>
      <c r="G226" s="207" t="s">
        <v>423</v>
      </c>
      <c r="H226" s="208">
        <v>1</v>
      </c>
      <c r="I226" s="209"/>
      <c r="J226" s="210">
        <f>ROUND(I226*H226,2)</f>
        <v>0</v>
      </c>
      <c r="K226" s="206" t="s">
        <v>183</v>
      </c>
      <c r="L226" s="44"/>
      <c r="M226" s="211" t="s">
        <v>19</v>
      </c>
      <c r="N226" s="212" t="s">
        <v>44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424</v>
      </c>
      <c r="AT226" s="215" t="s">
        <v>169</v>
      </c>
      <c r="AU226" s="215" t="s">
        <v>83</v>
      </c>
      <c r="AY226" s="17" t="s">
        <v>167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81</v>
      </c>
      <c r="BK226" s="216">
        <f>ROUND(I226*H226,2)</f>
        <v>0</v>
      </c>
      <c r="BL226" s="17" t="s">
        <v>424</v>
      </c>
      <c r="BM226" s="215" t="s">
        <v>1210</v>
      </c>
    </row>
    <row r="227" s="2" customFormat="1">
      <c r="A227" s="38"/>
      <c r="B227" s="39"/>
      <c r="C227" s="40"/>
      <c r="D227" s="244" t="s">
        <v>185</v>
      </c>
      <c r="E227" s="40"/>
      <c r="F227" s="245" t="s">
        <v>483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185</v>
      </c>
      <c r="AU227" s="17" t="s">
        <v>83</v>
      </c>
    </row>
    <row r="228" s="2" customFormat="1">
      <c r="A228" s="38"/>
      <c r="B228" s="39"/>
      <c r="C228" s="40"/>
      <c r="D228" s="217" t="s">
        <v>175</v>
      </c>
      <c r="E228" s="40"/>
      <c r="F228" s="218" t="s">
        <v>484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175</v>
      </c>
      <c r="AU228" s="17" t="s">
        <v>83</v>
      </c>
    </row>
    <row r="229" s="2" customFormat="1" ht="16.5" customHeight="1">
      <c r="A229" s="38"/>
      <c r="B229" s="39"/>
      <c r="C229" s="204" t="s">
        <v>374</v>
      </c>
      <c r="D229" s="204" t="s">
        <v>169</v>
      </c>
      <c r="E229" s="205" t="s">
        <v>486</v>
      </c>
      <c r="F229" s="206" t="s">
        <v>487</v>
      </c>
      <c r="G229" s="207" t="s">
        <v>423</v>
      </c>
      <c r="H229" s="208">
        <v>1</v>
      </c>
      <c r="I229" s="209"/>
      <c r="J229" s="210">
        <f>ROUND(I229*H229,2)</f>
        <v>0</v>
      </c>
      <c r="K229" s="206" t="s">
        <v>183</v>
      </c>
      <c r="L229" s="44"/>
      <c r="M229" s="211" t="s">
        <v>19</v>
      </c>
      <c r="N229" s="212" t="s">
        <v>44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424</v>
      </c>
      <c r="AT229" s="215" t="s">
        <v>169</v>
      </c>
      <c r="AU229" s="215" t="s">
        <v>83</v>
      </c>
      <c r="AY229" s="17" t="s">
        <v>167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81</v>
      </c>
      <c r="BK229" s="216">
        <f>ROUND(I229*H229,2)</f>
        <v>0</v>
      </c>
      <c r="BL229" s="17" t="s">
        <v>424</v>
      </c>
      <c r="BM229" s="215" t="s">
        <v>1211</v>
      </c>
    </row>
    <row r="230" s="2" customFormat="1">
      <c r="A230" s="38"/>
      <c r="B230" s="39"/>
      <c r="C230" s="40"/>
      <c r="D230" s="244" t="s">
        <v>185</v>
      </c>
      <c r="E230" s="40"/>
      <c r="F230" s="245" t="s">
        <v>489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185</v>
      </c>
      <c r="AU230" s="17" t="s">
        <v>83</v>
      </c>
    </row>
    <row r="231" s="2" customFormat="1">
      <c r="A231" s="38"/>
      <c r="B231" s="39"/>
      <c r="C231" s="40"/>
      <c r="D231" s="217" t="s">
        <v>175</v>
      </c>
      <c r="E231" s="40"/>
      <c r="F231" s="218" t="s">
        <v>490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175</v>
      </c>
      <c r="AU231" s="17" t="s">
        <v>83</v>
      </c>
    </row>
    <row r="232" s="12" customFormat="1" ht="22.8" customHeight="1">
      <c r="A232" s="12"/>
      <c r="B232" s="188"/>
      <c r="C232" s="189"/>
      <c r="D232" s="190" t="s">
        <v>72</v>
      </c>
      <c r="E232" s="202" t="s">
        <v>491</v>
      </c>
      <c r="F232" s="202" t="s">
        <v>492</v>
      </c>
      <c r="G232" s="189"/>
      <c r="H232" s="189"/>
      <c r="I232" s="192"/>
      <c r="J232" s="203">
        <f>BK232</f>
        <v>0</v>
      </c>
      <c r="K232" s="189"/>
      <c r="L232" s="194"/>
      <c r="M232" s="195"/>
      <c r="N232" s="196"/>
      <c r="O232" s="196"/>
      <c r="P232" s="197">
        <f>SUM(P233:P235)</f>
        <v>0</v>
      </c>
      <c r="Q232" s="196"/>
      <c r="R232" s="197">
        <f>SUM(R233:R235)</f>
        <v>0</v>
      </c>
      <c r="S232" s="196"/>
      <c r="T232" s="198">
        <f>SUM(T233:T235)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9" t="s">
        <v>200</v>
      </c>
      <c r="AT232" s="200" t="s">
        <v>72</v>
      </c>
      <c r="AU232" s="200" t="s">
        <v>81</v>
      </c>
      <c r="AY232" s="199" t="s">
        <v>167</v>
      </c>
      <c r="BK232" s="201">
        <f>SUM(BK233:BK235)</f>
        <v>0</v>
      </c>
    </row>
    <row r="233" s="2" customFormat="1" ht="16.5" customHeight="1">
      <c r="A233" s="38"/>
      <c r="B233" s="39"/>
      <c r="C233" s="204" t="s">
        <v>390</v>
      </c>
      <c r="D233" s="204" t="s">
        <v>169</v>
      </c>
      <c r="E233" s="205" t="s">
        <v>494</v>
      </c>
      <c r="F233" s="206" t="s">
        <v>492</v>
      </c>
      <c r="G233" s="207" t="s">
        <v>423</v>
      </c>
      <c r="H233" s="208">
        <v>1</v>
      </c>
      <c r="I233" s="209"/>
      <c r="J233" s="210">
        <f>ROUND(I233*H233,2)</f>
        <v>0</v>
      </c>
      <c r="K233" s="206" t="s">
        <v>183</v>
      </c>
      <c r="L233" s="44"/>
      <c r="M233" s="211" t="s">
        <v>19</v>
      </c>
      <c r="N233" s="212" t="s">
        <v>44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424</v>
      </c>
      <c r="AT233" s="215" t="s">
        <v>169</v>
      </c>
      <c r="AU233" s="215" t="s">
        <v>83</v>
      </c>
      <c r="AY233" s="17" t="s">
        <v>167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81</v>
      </c>
      <c r="BK233" s="216">
        <f>ROUND(I233*H233,2)</f>
        <v>0</v>
      </c>
      <c r="BL233" s="17" t="s">
        <v>424</v>
      </c>
      <c r="BM233" s="215" t="s">
        <v>1212</v>
      </c>
    </row>
    <row r="234" s="2" customFormat="1">
      <c r="A234" s="38"/>
      <c r="B234" s="39"/>
      <c r="C234" s="40"/>
      <c r="D234" s="244" t="s">
        <v>185</v>
      </c>
      <c r="E234" s="40"/>
      <c r="F234" s="245" t="s">
        <v>496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185</v>
      </c>
      <c r="AU234" s="17" t="s">
        <v>83</v>
      </c>
    </row>
    <row r="235" s="2" customFormat="1">
      <c r="A235" s="38"/>
      <c r="B235" s="39"/>
      <c r="C235" s="40"/>
      <c r="D235" s="217" t="s">
        <v>175</v>
      </c>
      <c r="E235" s="40"/>
      <c r="F235" s="218" t="s">
        <v>439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83</v>
      </c>
    </row>
    <row r="236" s="12" customFormat="1" ht="22.8" customHeight="1">
      <c r="A236" s="12"/>
      <c r="B236" s="188"/>
      <c r="C236" s="189"/>
      <c r="D236" s="190" t="s">
        <v>72</v>
      </c>
      <c r="E236" s="202" t="s">
        <v>497</v>
      </c>
      <c r="F236" s="202" t="s">
        <v>498</v>
      </c>
      <c r="G236" s="189"/>
      <c r="H236" s="189"/>
      <c r="I236" s="192"/>
      <c r="J236" s="203">
        <f>BK236</f>
        <v>0</v>
      </c>
      <c r="K236" s="189"/>
      <c r="L236" s="194"/>
      <c r="M236" s="195"/>
      <c r="N236" s="196"/>
      <c r="O236" s="196"/>
      <c r="P236" s="197">
        <f>SUM(P237:P239)</f>
        <v>0</v>
      </c>
      <c r="Q236" s="196"/>
      <c r="R236" s="197">
        <f>SUM(R237:R239)</f>
        <v>0</v>
      </c>
      <c r="S236" s="196"/>
      <c r="T236" s="198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9" t="s">
        <v>200</v>
      </c>
      <c r="AT236" s="200" t="s">
        <v>72</v>
      </c>
      <c r="AU236" s="200" t="s">
        <v>81</v>
      </c>
      <c r="AY236" s="199" t="s">
        <v>167</v>
      </c>
      <c r="BK236" s="201">
        <f>SUM(BK237:BK239)</f>
        <v>0</v>
      </c>
    </row>
    <row r="237" s="2" customFormat="1" ht="16.5" customHeight="1">
      <c r="A237" s="38"/>
      <c r="B237" s="39"/>
      <c r="C237" s="204" t="s">
        <v>395</v>
      </c>
      <c r="D237" s="204" t="s">
        <v>169</v>
      </c>
      <c r="E237" s="205" t="s">
        <v>500</v>
      </c>
      <c r="F237" s="206" t="s">
        <v>498</v>
      </c>
      <c r="G237" s="207" t="s">
        <v>423</v>
      </c>
      <c r="H237" s="208">
        <v>1</v>
      </c>
      <c r="I237" s="209"/>
      <c r="J237" s="210">
        <f>ROUND(I237*H237,2)</f>
        <v>0</v>
      </c>
      <c r="K237" s="206" t="s">
        <v>183</v>
      </c>
      <c r="L237" s="44"/>
      <c r="M237" s="211" t="s">
        <v>19</v>
      </c>
      <c r="N237" s="212" t="s">
        <v>44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424</v>
      </c>
      <c r="AT237" s="215" t="s">
        <v>169</v>
      </c>
      <c r="AU237" s="215" t="s">
        <v>83</v>
      </c>
      <c r="AY237" s="17" t="s">
        <v>167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81</v>
      </c>
      <c r="BK237" s="216">
        <f>ROUND(I237*H237,2)</f>
        <v>0</v>
      </c>
      <c r="BL237" s="17" t="s">
        <v>424</v>
      </c>
      <c r="BM237" s="215" t="s">
        <v>1213</v>
      </c>
    </row>
    <row r="238" s="2" customFormat="1">
      <c r="A238" s="38"/>
      <c r="B238" s="39"/>
      <c r="C238" s="40"/>
      <c r="D238" s="244" t="s">
        <v>185</v>
      </c>
      <c r="E238" s="40"/>
      <c r="F238" s="245" t="s">
        <v>502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185</v>
      </c>
      <c r="AU238" s="17" t="s">
        <v>83</v>
      </c>
    </row>
    <row r="239" s="2" customFormat="1">
      <c r="A239" s="38"/>
      <c r="B239" s="39"/>
      <c r="C239" s="40"/>
      <c r="D239" s="217" t="s">
        <v>175</v>
      </c>
      <c r="E239" s="40"/>
      <c r="F239" s="218" t="s">
        <v>439</v>
      </c>
      <c r="G239" s="40"/>
      <c r="H239" s="40"/>
      <c r="I239" s="219"/>
      <c r="J239" s="40"/>
      <c r="K239" s="40"/>
      <c r="L239" s="44"/>
      <c r="M239" s="256"/>
      <c r="N239" s="257"/>
      <c r="O239" s="258"/>
      <c r="P239" s="258"/>
      <c r="Q239" s="258"/>
      <c r="R239" s="258"/>
      <c r="S239" s="258"/>
      <c r="T239" s="259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175</v>
      </c>
      <c r="AU239" s="17" t="s">
        <v>83</v>
      </c>
    </row>
    <row r="240" s="2" customFormat="1" ht="6.96" customHeight="1">
      <c r="A240" s="38"/>
      <c r="B240" s="59"/>
      <c r="C240" s="60"/>
      <c r="D240" s="60"/>
      <c r="E240" s="60"/>
      <c r="F240" s="60"/>
      <c r="G240" s="60"/>
      <c r="H240" s="60"/>
      <c r="I240" s="60"/>
      <c r="J240" s="60"/>
      <c r="K240" s="60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vyD7qKn01JHwhxQX8L2N0JsR9R8x+zw8c7pYsQIr6Tqr8fthPKsp1H8ba/vybtbw6WA+RlJHF+Im2m476fPqhQ==" hashValue="VdddwdXoO2362xJPzTcGTMxet6FvhvfzTuwPDojkqeZ2RGcJl33j65hb2/F+HBZNDdIIV2p6cUBDF0vjBB0PLQ==" algorithmName="SHA-512" password="CC35"/>
  <autoFilter ref="C92:K23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01" r:id="rId1" display="https://podminky.urs.cz/item/CS_URS_2022_02/121151116"/>
    <hyperlink ref="F105" r:id="rId2" display="https://podminky.urs.cz/item/CS_URS_2022_02/121151126"/>
    <hyperlink ref="F109" r:id="rId3" display="https://podminky.urs.cz/item/CS_URS_2022_02/122151101"/>
    <hyperlink ref="F112" r:id="rId4" display="https://podminky.urs.cz/item/CS_URS_2022_02/122151104"/>
    <hyperlink ref="F115" r:id="rId5" display="https://podminky.urs.cz/item/CS_URS_2022_02/122251101"/>
    <hyperlink ref="F121" r:id="rId6" display="https://podminky.urs.cz/item/CS_URS_2022_02/162351104"/>
    <hyperlink ref="F125" r:id="rId7" display="https://podminky.urs.cz/item/CS_URS_2022_02/162751117"/>
    <hyperlink ref="F129" r:id="rId8" display="https://podminky.urs.cz/item/CS_URS_2022_02/162751119"/>
    <hyperlink ref="F135" r:id="rId9" display="https://podminky.urs.cz/item/CS_URS_2022_02/167151111"/>
    <hyperlink ref="F142" r:id="rId10" display="https://podminky.urs.cz/item/CS_URS_2022_02/171251201"/>
    <hyperlink ref="F148" r:id="rId11" display="https://podminky.urs.cz/item/CS_URS_2022_02/182351123"/>
    <hyperlink ref="F152" r:id="rId12" display="https://podminky.urs.cz/item/CS_URS_2022_02/181451121"/>
    <hyperlink ref="F162" r:id="rId13" display="https://podminky.urs.cz/item/CS_URS_2022_02/270210111"/>
    <hyperlink ref="F165" r:id="rId14" display="https://podminky.urs.cz/item/CS_URS_2022_02/274211392"/>
    <hyperlink ref="F169" r:id="rId15" display="https://podminky.urs.cz/item/CS_URS_2022_02/451315135"/>
    <hyperlink ref="F172" r:id="rId16" display="https://podminky.urs.cz/item/CS_URS_2022_02/463211151"/>
    <hyperlink ref="F179" r:id="rId17" display="https://podminky.urs.cz/item/CS_URS_2022_02/465511512"/>
    <hyperlink ref="F184" r:id="rId18" display="https://podminky.urs.cz/item/CS_URS_2022_02/938908411"/>
    <hyperlink ref="F188" r:id="rId19" display="https://podminky.urs.cz/item/CS_URS_2022_02/997221873"/>
    <hyperlink ref="F193" r:id="rId20" display="https://podminky.urs.cz/item/CS_URS_2022_02/998312011"/>
    <hyperlink ref="F197" r:id="rId21" display="https://podminky.urs.cz/item/CS_URS_2022_02/011002000"/>
    <hyperlink ref="F200" r:id="rId22" display="https://podminky.urs.cz/item/CS_URS_2022_02/011103000"/>
    <hyperlink ref="F203" r:id="rId23" display="https://podminky.urs.cz/item/CS_URS_2022_02/011203000"/>
    <hyperlink ref="F206" r:id="rId24" display="https://podminky.urs.cz/item/CS_URS_2022_02/011303000"/>
    <hyperlink ref="F209" r:id="rId25" display="https://podminky.urs.cz/item/CS_URS_2022_02/012203000"/>
    <hyperlink ref="F212" r:id="rId26" display="https://podminky.urs.cz/item/CS_URS_2022_02/013254000"/>
    <hyperlink ref="F216" r:id="rId27" display="https://podminky.urs.cz/item/CS_URS_2022_02/020001000"/>
    <hyperlink ref="F220" r:id="rId28" display="https://podminky.urs.cz/item/CS_URS_2022_02/030001000"/>
    <hyperlink ref="F224" r:id="rId29" display="https://podminky.urs.cz/item/CS_URS_2022_02/041002000"/>
    <hyperlink ref="F227" r:id="rId30" display="https://podminky.urs.cz/item/CS_URS_2022_02/043002000"/>
    <hyperlink ref="F230" r:id="rId31" display="https://podminky.urs.cz/item/CS_URS_2022_02/045002000"/>
    <hyperlink ref="F234" r:id="rId32" display="https://podminky.urs.cz/item/CS_URS_2022_02/060001000"/>
    <hyperlink ref="F238" r:id="rId33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1214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ROUND((SUM(BE90:BE208)),  2)</f>
        <v>0</v>
      </c>
      <c r="G33" s="38"/>
      <c r="H33" s="38"/>
      <c r="I33" s="148">
        <v>0.20999999999999999</v>
      </c>
      <c r="J33" s="147">
        <f>ROUND(((SUM(BE90:BE208))*I33),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ROUND((SUM(BF90:BF208)),  2)</f>
        <v>0</v>
      </c>
      <c r="G34" s="38"/>
      <c r="H34" s="38"/>
      <c r="I34" s="148">
        <v>0.14999999999999999</v>
      </c>
      <c r="J34" s="147">
        <f>ROUND(((SUM(BF90:BF208))*I34),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ROUND((SUM(BG90:BG208)),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ROUND((SUM(BH90:BH208)),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ROUND((SUM(BI90:BI208)),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SO801 - Interakční prvek IP5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901</v>
      </c>
      <c r="E62" s="174"/>
      <c r="F62" s="174"/>
      <c r="G62" s="174"/>
      <c r="H62" s="174"/>
      <c r="I62" s="174"/>
      <c r="J62" s="175">
        <f>J162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J175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J178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J179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J189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J193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J197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J201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J205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SO801 - Interakční prvek IP5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P91+P178</f>
        <v>0</v>
      </c>
      <c r="Q90" s="96"/>
      <c r="R90" s="185">
        <f>R91+R178</f>
        <v>3.4500700000000002</v>
      </c>
      <c r="S90" s="96"/>
      <c r="T90" s="186">
        <f>T91+T178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BK91+BK178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P92+P162+P175</f>
        <v>0</v>
      </c>
      <c r="Q91" s="196"/>
      <c r="R91" s="197">
        <f>R92+R162+R175</f>
        <v>3.4500700000000002</v>
      </c>
      <c r="S91" s="196"/>
      <c r="T91" s="198">
        <f>T92+T162+T175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BK92+BK162+BK175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SUM(P93:P161)</f>
        <v>0</v>
      </c>
      <c r="Q92" s="196"/>
      <c r="R92" s="197">
        <f>SUM(R93:R161)</f>
        <v>2.33812</v>
      </c>
      <c r="S92" s="196"/>
      <c r="T92" s="198">
        <f>SUM(T93:T161)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SUM(BK93:BK161)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1215</v>
      </c>
      <c r="F93" s="206" t="s">
        <v>1216</v>
      </c>
      <c r="G93" s="207" t="s">
        <v>342</v>
      </c>
      <c r="H93" s="208">
        <v>35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1217</v>
      </c>
    </row>
    <row r="94" s="2" customFormat="1">
      <c r="A94" s="38"/>
      <c r="B94" s="39"/>
      <c r="C94" s="40"/>
      <c r="D94" s="244" t="s">
        <v>185</v>
      </c>
      <c r="E94" s="40"/>
      <c r="F94" s="245" t="s">
        <v>1218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4.15" customHeight="1">
      <c r="A96" s="38"/>
      <c r="B96" s="39"/>
      <c r="C96" s="204" t="s">
        <v>83</v>
      </c>
      <c r="D96" s="204" t="s">
        <v>169</v>
      </c>
      <c r="E96" s="205" t="s">
        <v>923</v>
      </c>
      <c r="F96" s="206" t="s">
        <v>924</v>
      </c>
      <c r="G96" s="207" t="s">
        <v>172</v>
      </c>
      <c r="H96" s="208">
        <v>8</v>
      </c>
      <c r="I96" s="209"/>
      <c r="J96" s="210">
        <f>ROUND(I96*H96,2)</f>
        <v>0</v>
      </c>
      <c r="K96" s="206" t="s">
        <v>183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1220</v>
      </c>
    </row>
    <row r="97" s="2" customFormat="1">
      <c r="A97" s="38"/>
      <c r="B97" s="39"/>
      <c r="C97" s="40"/>
      <c r="D97" s="244" t="s">
        <v>185</v>
      </c>
      <c r="E97" s="40"/>
      <c r="F97" s="245" t="s">
        <v>926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185</v>
      </c>
      <c r="AU97" s="17" t="s">
        <v>83</v>
      </c>
    </row>
    <row r="98" s="2" customFormat="1">
      <c r="A98" s="38"/>
      <c r="B98" s="39"/>
      <c r="C98" s="40"/>
      <c r="D98" s="217" t="s">
        <v>175</v>
      </c>
      <c r="E98" s="40"/>
      <c r="F98" s="218" t="s">
        <v>1221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1222</v>
      </c>
      <c r="G99" s="223"/>
      <c r="H99" s="226">
        <v>8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21.75" customHeight="1">
      <c r="A100" s="38"/>
      <c r="B100" s="39"/>
      <c r="C100" s="204" t="s">
        <v>188</v>
      </c>
      <c r="D100" s="204" t="s">
        <v>169</v>
      </c>
      <c r="E100" s="205" t="s">
        <v>1223</v>
      </c>
      <c r="F100" s="206" t="s">
        <v>1224</v>
      </c>
      <c r="G100" s="207" t="s">
        <v>182</v>
      </c>
      <c r="H100" s="208">
        <v>980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1225</v>
      </c>
    </row>
    <row r="101" s="2" customFormat="1">
      <c r="A101" s="38"/>
      <c r="B101" s="39"/>
      <c r="C101" s="40"/>
      <c r="D101" s="217" t="s">
        <v>175</v>
      </c>
      <c r="E101" s="40"/>
      <c r="F101" s="218" t="s">
        <v>1226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175</v>
      </c>
      <c r="AU101" s="17" t="s">
        <v>83</v>
      </c>
    </row>
    <row r="102" s="2" customFormat="1" ht="16.5" customHeight="1">
      <c r="A102" s="38"/>
      <c r="B102" s="39"/>
      <c r="C102" s="246" t="s">
        <v>173</v>
      </c>
      <c r="D102" s="246" t="s">
        <v>252</v>
      </c>
      <c r="E102" s="247" t="s">
        <v>1227</v>
      </c>
      <c r="F102" s="248" t="s">
        <v>1228</v>
      </c>
      <c r="G102" s="249" t="s">
        <v>255</v>
      </c>
      <c r="H102" s="250">
        <v>5.8799999999999999</v>
      </c>
      <c r="I102" s="251"/>
      <c r="J102" s="252">
        <f>ROUND(I102*H102,2)</f>
        <v>0</v>
      </c>
      <c r="K102" s="248" t="s">
        <v>19</v>
      </c>
      <c r="L102" s="253"/>
      <c r="M102" s="254" t="s">
        <v>19</v>
      </c>
      <c r="N102" s="255" t="s">
        <v>44</v>
      </c>
      <c r="O102" s="84"/>
      <c r="P102" s="213">
        <f>O102*H102</f>
        <v>0</v>
      </c>
      <c r="Q102" s="213">
        <v>0.001</v>
      </c>
      <c r="R102" s="213">
        <f>Q102*H102</f>
        <v>0.0058799999999999998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220</v>
      </c>
      <c r="AT102" s="215" t="s">
        <v>252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1229</v>
      </c>
    </row>
    <row r="103" s="2" customFormat="1">
      <c r="A103" s="38"/>
      <c r="B103" s="39"/>
      <c r="C103" s="40"/>
      <c r="D103" s="217" t="s">
        <v>175</v>
      </c>
      <c r="E103" s="40"/>
      <c r="F103" s="218" t="s">
        <v>1230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175</v>
      </c>
      <c r="AU103" s="17" t="s">
        <v>83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1231</v>
      </c>
      <c r="G104" s="223"/>
      <c r="H104" s="226">
        <v>5.8799999999999999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81</v>
      </c>
      <c r="AY104" s="232" t="s">
        <v>167</v>
      </c>
    </row>
    <row r="105" s="2" customFormat="1" ht="24.15" customHeight="1">
      <c r="A105" s="38"/>
      <c r="B105" s="39"/>
      <c r="C105" s="204" t="s">
        <v>200</v>
      </c>
      <c r="D105" s="204" t="s">
        <v>169</v>
      </c>
      <c r="E105" s="205" t="s">
        <v>259</v>
      </c>
      <c r="F105" s="206" t="s">
        <v>260</v>
      </c>
      <c r="G105" s="207" t="s">
        <v>182</v>
      </c>
      <c r="H105" s="208">
        <v>1772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1232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262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2" customFormat="1" ht="16.5" customHeight="1">
      <c r="A107" s="38"/>
      <c r="B107" s="39"/>
      <c r="C107" s="246" t="s">
        <v>206</v>
      </c>
      <c r="D107" s="246" t="s">
        <v>252</v>
      </c>
      <c r="E107" s="247" t="s">
        <v>253</v>
      </c>
      <c r="F107" s="248" t="s">
        <v>254</v>
      </c>
      <c r="G107" s="249" t="s">
        <v>255</v>
      </c>
      <c r="H107" s="250">
        <v>26.579999999999998</v>
      </c>
      <c r="I107" s="251"/>
      <c r="J107" s="252">
        <f>ROUND(I107*H107,2)</f>
        <v>0</v>
      </c>
      <c r="K107" s="248" t="s">
        <v>183</v>
      </c>
      <c r="L107" s="253"/>
      <c r="M107" s="254" t="s">
        <v>19</v>
      </c>
      <c r="N107" s="255" t="s">
        <v>44</v>
      </c>
      <c r="O107" s="84"/>
      <c r="P107" s="213">
        <f>O107*H107</f>
        <v>0</v>
      </c>
      <c r="Q107" s="213">
        <v>0.001</v>
      </c>
      <c r="R107" s="213">
        <f>Q107*H107</f>
        <v>0.026579999999999999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220</v>
      </c>
      <c r="AT107" s="215" t="s">
        <v>252</v>
      </c>
      <c r="AU107" s="215" t="s">
        <v>83</v>
      </c>
      <c r="AY107" s="17" t="s">
        <v>167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173</v>
      </c>
      <c r="BM107" s="215" t="s">
        <v>1233</v>
      </c>
    </row>
    <row r="108" s="2" customFormat="1">
      <c r="A108" s="38"/>
      <c r="B108" s="39"/>
      <c r="C108" s="40"/>
      <c r="D108" s="217" t="s">
        <v>175</v>
      </c>
      <c r="E108" s="40"/>
      <c r="F108" s="218" t="s">
        <v>1230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175</v>
      </c>
      <c r="AU108" s="17" t="s">
        <v>83</v>
      </c>
    </row>
    <row r="109" s="13" customFormat="1">
      <c r="A109" s="13"/>
      <c r="B109" s="222"/>
      <c r="C109" s="223"/>
      <c r="D109" s="217" t="s">
        <v>177</v>
      </c>
      <c r="E109" s="224" t="s">
        <v>19</v>
      </c>
      <c r="F109" s="225" t="s">
        <v>1234</v>
      </c>
      <c r="G109" s="223"/>
      <c r="H109" s="226">
        <v>26.579999999999998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177</v>
      </c>
      <c r="AU109" s="232" t="s">
        <v>83</v>
      </c>
      <c r="AV109" s="13" t="s">
        <v>83</v>
      </c>
      <c r="AW109" s="13" t="s">
        <v>33</v>
      </c>
      <c r="AX109" s="13" t="s">
        <v>81</v>
      </c>
      <c r="AY109" s="232" t="s">
        <v>167</v>
      </c>
    </row>
    <row r="110" s="2" customFormat="1" ht="24.15" customHeight="1">
      <c r="A110" s="38"/>
      <c r="B110" s="39"/>
      <c r="C110" s="204" t="s">
        <v>213</v>
      </c>
      <c r="D110" s="204" t="s">
        <v>169</v>
      </c>
      <c r="E110" s="205" t="s">
        <v>1235</v>
      </c>
      <c r="F110" s="206" t="s">
        <v>1236</v>
      </c>
      <c r="G110" s="207" t="s">
        <v>342</v>
      </c>
      <c r="H110" s="208">
        <v>35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1237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1238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2" customFormat="1" ht="16.5" customHeight="1">
      <c r="A112" s="38"/>
      <c r="B112" s="39"/>
      <c r="C112" s="204" t="s">
        <v>220</v>
      </c>
      <c r="D112" s="204" t="s">
        <v>169</v>
      </c>
      <c r="E112" s="205" t="s">
        <v>1239</v>
      </c>
      <c r="F112" s="206" t="s">
        <v>1240</v>
      </c>
      <c r="G112" s="207" t="s">
        <v>182</v>
      </c>
      <c r="H112" s="208">
        <v>2787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1241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1242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2" customFormat="1" ht="16.5" customHeight="1">
      <c r="A114" s="38"/>
      <c r="B114" s="39"/>
      <c r="C114" s="204" t="s">
        <v>225</v>
      </c>
      <c r="D114" s="204" t="s">
        <v>169</v>
      </c>
      <c r="E114" s="205" t="s">
        <v>1243</v>
      </c>
      <c r="F114" s="206" t="s">
        <v>1244</v>
      </c>
      <c r="G114" s="207" t="s">
        <v>182</v>
      </c>
      <c r="H114" s="208">
        <v>2787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1245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1246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2" customFormat="1" ht="16.5" customHeight="1">
      <c r="A116" s="38"/>
      <c r="B116" s="39"/>
      <c r="C116" s="204" t="s">
        <v>231</v>
      </c>
      <c r="D116" s="204" t="s">
        <v>169</v>
      </c>
      <c r="E116" s="205" t="s">
        <v>1247</v>
      </c>
      <c r="F116" s="206" t="s">
        <v>1248</v>
      </c>
      <c r="G116" s="207" t="s">
        <v>182</v>
      </c>
      <c r="H116" s="208">
        <v>2787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1249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1250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2" customFormat="1" ht="16.5" customHeight="1">
      <c r="A118" s="38"/>
      <c r="B118" s="39"/>
      <c r="C118" s="204" t="s">
        <v>237</v>
      </c>
      <c r="D118" s="204" t="s">
        <v>169</v>
      </c>
      <c r="E118" s="205" t="s">
        <v>1251</v>
      </c>
      <c r="F118" s="206" t="s">
        <v>1252</v>
      </c>
      <c r="G118" s="207" t="s">
        <v>342</v>
      </c>
      <c r="H118" s="208">
        <v>35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173</v>
      </c>
      <c r="AT118" s="215" t="s">
        <v>169</v>
      </c>
      <c r="AU118" s="215" t="s">
        <v>83</v>
      </c>
      <c r="AY118" s="17" t="s">
        <v>167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173</v>
      </c>
      <c r="BM118" s="215" t="s">
        <v>1253</v>
      </c>
    </row>
    <row r="119" s="2" customFormat="1" ht="16.5" customHeight="1">
      <c r="A119" s="38"/>
      <c r="B119" s="39"/>
      <c r="C119" s="246" t="s">
        <v>245</v>
      </c>
      <c r="D119" s="246" t="s">
        <v>252</v>
      </c>
      <c r="E119" s="247" t="s">
        <v>1254</v>
      </c>
      <c r="F119" s="248" t="s">
        <v>1255</v>
      </c>
      <c r="G119" s="249" t="s">
        <v>255</v>
      </c>
      <c r="H119" s="250">
        <v>0.17499999999999999</v>
      </c>
      <c r="I119" s="251"/>
      <c r="J119" s="252">
        <f>ROUND(I119*H119,2)</f>
        <v>0</v>
      </c>
      <c r="K119" s="248" t="s">
        <v>19</v>
      </c>
      <c r="L119" s="253"/>
      <c r="M119" s="254" t="s">
        <v>19</v>
      </c>
      <c r="N119" s="255" t="s">
        <v>44</v>
      </c>
      <c r="O119" s="84"/>
      <c r="P119" s="213">
        <f>O119*H119</f>
        <v>0</v>
      </c>
      <c r="Q119" s="213">
        <v>0.22</v>
      </c>
      <c r="R119" s="213">
        <f>Q119*H119</f>
        <v>0.0385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220</v>
      </c>
      <c r="AT119" s="215" t="s">
        <v>252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1256</v>
      </c>
    </row>
    <row r="120" s="2" customFormat="1">
      <c r="A120" s="38"/>
      <c r="B120" s="39"/>
      <c r="C120" s="40"/>
      <c r="D120" s="217" t="s">
        <v>175</v>
      </c>
      <c r="E120" s="40"/>
      <c r="F120" s="218" t="s">
        <v>1257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175</v>
      </c>
      <c r="AU120" s="17" t="s">
        <v>83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1258</v>
      </c>
      <c r="G121" s="223"/>
      <c r="H121" s="226">
        <v>0.17499999999999999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81</v>
      </c>
      <c r="AY121" s="232" t="s">
        <v>167</v>
      </c>
    </row>
    <row r="122" s="2" customFormat="1" ht="24.15" customHeight="1">
      <c r="A122" s="38"/>
      <c r="B122" s="39"/>
      <c r="C122" s="204" t="s">
        <v>251</v>
      </c>
      <c r="D122" s="204" t="s">
        <v>169</v>
      </c>
      <c r="E122" s="205" t="s">
        <v>1259</v>
      </c>
      <c r="F122" s="206" t="s">
        <v>1260</v>
      </c>
      <c r="G122" s="207" t="s">
        <v>342</v>
      </c>
      <c r="H122" s="208">
        <v>35</v>
      </c>
      <c r="I122" s="209"/>
      <c r="J122" s="210">
        <f>ROUND(I122*H122,2)</f>
        <v>0</v>
      </c>
      <c r="K122" s="206" t="s">
        <v>183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173</v>
      </c>
      <c r="AT122" s="215" t="s">
        <v>169</v>
      </c>
      <c r="AU122" s="215" t="s">
        <v>83</v>
      </c>
      <c r="AY122" s="17" t="s">
        <v>167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173</v>
      </c>
      <c r="BM122" s="215" t="s">
        <v>1261</v>
      </c>
    </row>
    <row r="123" s="2" customFormat="1">
      <c r="A123" s="38"/>
      <c r="B123" s="39"/>
      <c r="C123" s="40"/>
      <c r="D123" s="244" t="s">
        <v>185</v>
      </c>
      <c r="E123" s="40"/>
      <c r="F123" s="245" t="s">
        <v>1262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185</v>
      </c>
      <c r="AU123" s="17" t="s">
        <v>83</v>
      </c>
    </row>
    <row r="124" s="2" customFormat="1" ht="16.5" customHeight="1">
      <c r="A124" s="38"/>
      <c r="B124" s="39"/>
      <c r="C124" s="246" t="s">
        <v>258</v>
      </c>
      <c r="D124" s="246" t="s">
        <v>252</v>
      </c>
      <c r="E124" s="247" t="s">
        <v>1263</v>
      </c>
      <c r="F124" s="248" t="s">
        <v>1264</v>
      </c>
      <c r="G124" s="249" t="s">
        <v>342</v>
      </c>
      <c r="H124" s="250">
        <v>35</v>
      </c>
      <c r="I124" s="251"/>
      <c r="J124" s="252">
        <f>ROUND(I124*H124,2)</f>
        <v>0</v>
      </c>
      <c r="K124" s="248" t="s">
        <v>19</v>
      </c>
      <c r="L124" s="253"/>
      <c r="M124" s="254" t="s">
        <v>19</v>
      </c>
      <c r="N124" s="255" t="s">
        <v>44</v>
      </c>
      <c r="O124" s="84"/>
      <c r="P124" s="213">
        <f>O124*H124</f>
        <v>0</v>
      </c>
      <c r="Q124" s="213">
        <v>0.01</v>
      </c>
      <c r="R124" s="213">
        <f>Q124*H124</f>
        <v>0.35000000000000003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220</v>
      </c>
      <c r="AT124" s="215" t="s">
        <v>252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1265</v>
      </c>
    </row>
    <row r="125" s="13" customFormat="1">
      <c r="A125" s="13"/>
      <c r="B125" s="222"/>
      <c r="C125" s="223"/>
      <c r="D125" s="217" t="s">
        <v>177</v>
      </c>
      <c r="E125" s="224" t="s">
        <v>19</v>
      </c>
      <c r="F125" s="225" t="s">
        <v>1266</v>
      </c>
      <c r="G125" s="223"/>
      <c r="H125" s="226">
        <v>15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177</v>
      </c>
      <c r="AU125" s="232" t="s">
        <v>83</v>
      </c>
      <c r="AV125" s="13" t="s">
        <v>83</v>
      </c>
      <c r="AW125" s="13" t="s">
        <v>33</v>
      </c>
      <c r="AX125" s="13" t="s">
        <v>73</v>
      </c>
      <c r="AY125" s="232" t="s">
        <v>167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1267</v>
      </c>
      <c r="G126" s="223"/>
      <c r="H126" s="226">
        <v>10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73</v>
      </c>
      <c r="AY126" s="232" t="s">
        <v>167</v>
      </c>
    </row>
    <row r="127" s="13" customFormat="1">
      <c r="A127" s="13"/>
      <c r="B127" s="222"/>
      <c r="C127" s="223"/>
      <c r="D127" s="217" t="s">
        <v>177</v>
      </c>
      <c r="E127" s="224" t="s">
        <v>19</v>
      </c>
      <c r="F127" s="225" t="s">
        <v>1268</v>
      </c>
      <c r="G127" s="223"/>
      <c r="H127" s="226">
        <v>10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177</v>
      </c>
      <c r="AU127" s="232" t="s">
        <v>83</v>
      </c>
      <c r="AV127" s="13" t="s">
        <v>83</v>
      </c>
      <c r="AW127" s="13" t="s">
        <v>33</v>
      </c>
      <c r="AX127" s="13" t="s">
        <v>73</v>
      </c>
      <c r="AY127" s="232" t="s">
        <v>167</v>
      </c>
    </row>
    <row r="128" s="14" customFormat="1">
      <c r="A128" s="14"/>
      <c r="B128" s="233"/>
      <c r="C128" s="234"/>
      <c r="D128" s="217" t="s">
        <v>177</v>
      </c>
      <c r="E128" s="235" t="s">
        <v>19</v>
      </c>
      <c r="F128" s="236" t="s">
        <v>179</v>
      </c>
      <c r="G128" s="234"/>
      <c r="H128" s="237">
        <v>35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177</v>
      </c>
      <c r="AU128" s="243" t="s">
        <v>83</v>
      </c>
      <c r="AV128" s="14" t="s">
        <v>173</v>
      </c>
      <c r="AW128" s="14" t="s">
        <v>33</v>
      </c>
      <c r="AX128" s="14" t="s">
        <v>81</v>
      </c>
      <c r="AY128" s="243" t="s">
        <v>167</v>
      </c>
    </row>
    <row r="129" s="2" customFormat="1" ht="16.5" customHeight="1">
      <c r="A129" s="38"/>
      <c r="B129" s="39"/>
      <c r="C129" s="204" t="s">
        <v>8</v>
      </c>
      <c r="D129" s="204" t="s">
        <v>169</v>
      </c>
      <c r="E129" s="205" t="s">
        <v>1269</v>
      </c>
      <c r="F129" s="206" t="s">
        <v>1270</v>
      </c>
      <c r="G129" s="207" t="s">
        <v>342</v>
      </c>
      <c r="H129" s="208">
        <v>35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6.0000000000000002E-05</v>
      </c>
      <c r="R129" s="213">
        <f>Q129*H129</f>
        <v>0.0020999999999999999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1271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1272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2" customFormat="1" ht="16.5" customHeight="1">
      <c r="A131" s="38"/>
      <c r="B131" s="39"/>
      <c r="C131" s="246" t="s">
        <v>271</v>
      </c>
      <c r="D131" s="246" t="s">
        <v>252</v>
      </c>
      <c r="E131" s="247" t="s">
        <v>1273</v>
      </c>
      <c r="F131" s="248" t="s">
        <v>1274</v>
      </c>
      <c r="G131" s="249" t="s">
        <v>342</v>
      </c>
      <c r="H131" s="250">
        <v>70</v>
      </c>
      <c r="I131" s="251"/>
      <c r="J131" s="252">
        <f>ROUND(I131*H131,2)</f>
        <v>0</v>
      </c>
      <c r="K131" s="248" t="s">
        <v>183</v>
      </c>
      <c r="L131" s="253"/>
      <c r="M131" s="254" t="s">
        <v>19</v>
      </c>
      <c r="N131" s="255" t="s">
        <v>44</v>
      </c>
      <c r="O131" s="84"/>
      <c r="P131" s="213">
        <f>O131*H131</f>
        <v>0</v>
      </c>
      <c r="Q131" s="213">
        <v>0.0058999999999999999</v>
      </c>
      <c r="R131" s="213">
        <f>Q131*H131</f>
        <v>0.41299999999999998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220</v>
      </c>
      <c r="AT131" s="215" t="s">
        <v>252</v>
      </c>
      <c r="AU131" s="215" t="s">
        <v>83</v>
      </c>
      <c r="AY131" s="17" t="s">
        <v>167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173</v>
      </c>
      <c r="BM131" s="215" t="s">
        <v>1275</v>
      </c>
    </row>
    <row r="132" s="13" customFormat="1">
      <c r="A132" s="13"/>
      <c r="B132" s="222"/>
      <c r="C132" s="223"/>
      <c r="D132" s="217" t="s">
        <v>177</v>
      </c>
      <c r="E132" s="224" t="s">
        <v>19</v>
      </c>
      <c r="F132" s="225" t="s">
        <v>1276</v>
      </c>
      <c r="G132" s="223"/>
      <c r="H132" s="226">
        <v>70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177</v>
      </c>
      <c r="AU132" s="232" t="s">
        <v>83</v>
      </c>
      <c r="AV132" s="13" t="s">
        <v>83</v>
      </c>
      <c r="AW132" s="13" t="s">
        <v>33</v>
      </c>
      <c r="AX132" s="13" t="s">
        <v>81</v>
      </c>
      <c r="AY132" s="232" t="s">
        <v>167</v>
      </c>
    </row>
    <row r="133" s="2" customFormat="1" ht="16.5" customHeight="1">
      <c r="A133" s="38"/>
      <c r="B133" s="39"/>
      <c r="C133" s="246" t="s">
        <v>278</v>
      </c>
      <c r="D133" s="246" t="s">
        <v>252</v>
      </c>
      <c r="E133" s="247" t="s">
        <v>1277</v>
      </c>
      <c r="F133" s="248" t="s">
        <v>1278</v>
      </c>
      <c r="G133" s="249" t="s">
        <v>329</v>
      </c>
      <c r="H133" s="250">
        <v>52.5</v>
      </c>
      <c r="I133" s="251"/>
      <c r="J133" s="252">
        <f>ROUND(I133*H133,2)</f>
        <v>0</v>
      </c>
      <c r="K133" s="248" t="s">
        <v>19</v>
      </c>
      <c r="L133" s="253"/>
      <c r="M133" s="254" t="s">
        <v>19</v>
      </c>
      <c r="N133" s="255" t="s">
        <v>44</v>
      </c>
      <c r="O133" s="84"/>
      <c r="P133" s="213">
        <f>O133*H133</f>
        <v>0</v>
      </c>
      <c r="Q133" s="213">
        <v>0.0015</v>
      </c>
      <c r="R133" s="213">
        <f>Q133*H133</f>
        <v>0.078750000000000001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220</v>
      </c>
      <c r="AT133" s="215" t="s">
        <v>252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1279</v>
      </c>
    </row>
    <row r="134" s="2" customFormat="1">
      <c r="A134" s="38"/>
      <c r="B134" s="39"/>
      <c r="C134" s="40"/>
      <c r="D134" s="217" t="s">
        <v>175</v>
      </c>
      <c r="E134" s="40"/>
      <c r="F134" s="218" t="s">
        <v>1280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83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1281</v>
      </c>
      <c r="G135" s="223"/>
      <c r="H135" s="226">
        <v>52.5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81</v>
      </c>
      <c r="AY135" s="232" t="s">
        <v>167</v>
      </c>
    </row>
    <row r="136" s="2" customFormat="1" ht="16.5" customHeight="1">
      <c r="A136" s="38"/>
      <c r="B136" s="39"/>
      <c r="C136" s="204" t="s">
        <v>285</v>
      </c>
      <c r="D136" s="204" t="s">
        <v>169</v>
      </c>
      <c r="E136" s="205" t="s">
        <v>1282</v>
      </c>
      <c r="F136" s="206" t="s">
        <v>1283</v>
      </c>
      <c r="G136" s="207" t="s">
        <v>182</v>
      </c>
      <c r="H136" s="208">
        <v>42</v>
      </c>
      <c r="I136" s="209"/>
      <c r="J136" s="210">
        <f>ROUND(I136*H136,2)</f>
        <v>0</v>
      </c>
      <c r="K136" s="206" t="s">
        <v>183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3.0000000000000001E-05</v>
      </c>
      <c r="R136" s="213">
        <f>Q136*H136</f>
        <v>0.0012600000000000001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173</v>
      </c>
      <c r="AT136" s="215" t="s">
        <v>169</v>
      </c>
      <c r="AU136" s="215" t="s">
        <v>83</v>
      </c>
      <c r="AY136" s="17" t="s">
        <v>167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173</v>
      </c>
      <c r="BM136" s="215" t="s">
        <v>1284</v>
      </c>
    </row>
    <row r="137" s="2" customFormat="1">
      <c r="A137" s="38"/>
      <c r="B137" s="39"/>
      <c r="C137" s="40"/>
      <c r="D137" s="244" t="s">
        <v>185</v>
      </c>
      <c r="E137" s="40"/>
      <c r="F137" s="245" t="s">
        <v>1285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1286</v>
      </c>
      <c r="G138" s="223"/>
      <c r="H138" s="226">
        <v>42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81</v>
      </c>
      <c r="AY138" s="232" t="s">
        <v>167</v>
      </c>
    </row>
    <row r="139" s="2" customFormat="1" ht="16.5" customHeight="1">
      <c r="A139" s="38"/>
      <c r="B139" s="39"/>
      <c r="C139" s="246" t="s">
        <v>291</v>
      </c>
      <c r="D139" s="246" t="s">
        <v>252</v>
      </c>
      <c r="E139" s="247" t="s">
        <v>1287</v>
      </c>
      <c r="F139" s="248" t="s">
        <v>1288</v>
      </c>
      <c r="G139" s="249" t="s">
        <v>182</v>
      </c>
      <c r="H139" s="250">
        <v>42</v>
      </c>
      <c r="I139" s="251"/>
      <c r="J139" s="252">
        <f>ROUND(I139*H139,2)</f>
        <v>0</v>
      </c>
      <c r="K139" s="248" t="s">
        <v>183</v>
      </c>
      <c r="L139" s="253"/>
      <c r="M139" s="254" t="s">
        <v>19</v>
      </c>
      <c r="N139" s="255" t="s">
        <v>44</v>
      </c>
      <c r="O139" s="84"/>
      <c r="P139" s="213">
        <f>O139*H139</f>
        <v>0</v>
      </c>
      <c r="Q139" s="213">
        <v>0.00050000000000000001</v>
      </c>
      <c r="R139" s="213">
        <f>Q139*H139</f>
        <v>0.021000000000000001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220</v>
      </c>
      <c r="AT139" s="215" t="s">
        <v>252</v>
      </c>
      <c r="AU139" s="215" t="s">
        <v>83</v>
      </c>
      <c r="AY139" s="17" t="s">
        <v>167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173</v>
      </c>
      <c r="BM139" s="215" t="s">
        <v>1289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1290</v>
      </c>
      <c r="G140" s="223"/>
      <c r="H140" s="226">
        <v>42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81</v>
      </c>
      <c r="AY140" s="232" t="s">
        <v>167</v>
      </c>
    </row>
    <row r="141" s="2" customFormat="1" ht="16.5" customHeight="1">
      <c r="A141" s="38"/>
      <c r="B141" s="39"/>
      <c r="C141" s="204" t="s">
        <v>297</v>
      </c>
      <c r="D141" s="204" t="s">
        <v>169</v>
      </c>
      <c r="E141" s="205" t="s">
        <v>1291</v>
      </c>
      <c r="F141" s="206" t="s">
        <v>1292</v>
      </c>
      <c r="G141" s="207" t="s">
        <v>182</v>
      </c>
      <c r="H141" s="208">
        <v>35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1293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1294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2" customFormat="1">
      <c r="A143" s="38"/>
      <c r="B143" s="39"/>
      <c r="C143" s="40"/>
      <c r="D143" s="217" t="s">
        <v>175</v>
      </c>
      <c r="E143" s="40"/>
      <c r="F143" s="218" t="s">
        <v>1295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175</v>
      </c>
      <c r="AU143" s="17" t="s">
        <v>83</v>
      </c>
    </row>
    <row r="144" s="2" customFormat="1" ht="16.5" customHeight="1">
      <c r="A144" s="38"/>
      <c r="B144" s="39"/>
      <c r="C144" s="246" t="s">
        <v>7</v>
      </c>
      <c r="D144" s="246" t="s">
        <v>252</v>
      </c>
      <c r="E144" s="247" t="s">
        <v>1296</v>
      </c>
      <c r="F144" s="248" t="s">
        <v>1297</v>
      </c>
      <c r="G144" s="249" t="s">
        <v>172</v>
      </c>
      <c r="H144" s="250">
        <v>3.5</v>
      </c>
      <c r="I144" s="251"/>
      <c r="J144" s="252">
        <f>ROUND(I144*H144,2)</f>
        <v>0</v>
      </c>
      <c r="K144" s="248" t="s">
        <v>183</v>
      </c>
      <c r="L144" s="253"/>
      <c r="M144" s="254" t="s">
        <v>19</v>
      </c>
      <c r="N144" s="255" t="s">
        <v>44</v>
      </c>
      <c r="O144" s="84"/>
      <c r="P144" s="213">
        <f>O144*H144</f>
        <v>0</v>
      </c>
      <c r="Q144" s="213">
        <v>0.20000000000000001</v>
      </c>
      <c r="R144" s="213">
        <f>Q144*H144</f>
        <v>0.70000000000000007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220</v>
      </c>
      <c r="AT144" s="215" t="s">
        <v>252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1298</v>
      </c>
    </row>
    <row r="145" s="13" customFormat="1">
      <c r="A145" s="13"/>
      <c r="B145" s="222"/>
      <c r="C145" s="223"/>
      <c r="D145" s="217" t="s">
        <v>177</v>
      </c>
      <c r="E145" s="223"/>
      <c r="F145" s="225" t="s">
        <v>1299</v>
      </c>
      <c r="G145" s="223"/>
      <c r="H145" s="226">
        <v>3.5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4</v>
      </c>
      <c r="AX145" s="13" t="s">
        <v>81</v>
      </c>
      <c r="AY145" s="232" t="s">
        <v>167</v>
      </c>
    </row>
    <row r="146" s="2" customFormat="1" ht="16.5" customHeight="1">
      <c r="A146" s="38"/>
      <c r="B146" s="39"/>
      <c r="C146" s="204" t="s">
        <v>308</v>
      </c>
      <c r="D146" s="204" t="s">
        <v>169</v>
      </c>
      <c r="E146" s="205" t="s">
        <v>1300</v>
      </c>
      <c r="F146" s="206" t="s">
        <v>1301</v>
      </c>
      <c r="G146" s="207" t="s">
        <v>342</v>
      </c>
      <c r="H146" s="208">
        <v>35</v>
      </c>
      <c r="I146" s="209"/>
      <c r="J146" s="210">
        <f>ROUND(I146*H146,2)</f>
        <v>0</v>
      </c>
      <c r="K146" s="206" t="s">
        <v>183</v>
      </c>
      <c r="L146" s="44"/>
      <c r="M146" s="211" t="s">
        <v>19</v>
      </c>
      <c r="N146" s="212" t="s">
        <v>44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173</v>
      </c>
      <c r="AT146" s="215" t="s">
        <v>169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1302</v>
      </c>
    </row>
    <row r="147" s="2" customFormat="1">
      <c r="A147" s="38"/>
      <c r="B147" s="39"/>
      <c r="C147" s="40"/>
      <c r="D147" s="244" t="s">
        <v>185</v>
      </c>
      <c r="E147" s="40"/>
      <c r="F147" s="245" t="s">
        <v>1303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185</v>
      </c>
      <c r="AU147" s="17" t="s">
        <v>83</v>
      </c>
    </row>
    <row r="148" s="2" customFormat="1">
      <c r="A148" s="38"/>
      <c r="B148" s="39"/>
      <c r="C148" s="40"/>
      <c r="D148" s="217" t="s">
        <v>175</v>
      </c>
      <c r="E148" s="40"/>
      <c r="F148" s="218" t="s">
        <v>1304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175</v>
      </c>
      <c r="AU148" s="17" t="s">
        <v>83</v>
      </c>
    </row>
    <row r="149" s="2" customFormat="1" ht="16.5" customHeight="1">
      <c r="A149" s="38"/>
      <c r="B149" s="39"/>
      <c r="C149" s="246" t="s">
        <v>314</v>
      </c>
      <c r="D149" s="246" t="s">
        <v>252</v>
      </c>
      <c r="E149" s="247" t="s">
        <v>1305</v>
      </c>
      <c r="F149" s="248" t="s">
        <v>1306</v>
      </c>
      <c r="G149" s="249" t="s">
        <v>255</v>
      </c>
      <c r="H149" s="250">
        <v>1.05</v>
      </c>
      <c r="I149" s="251"/>
      <c r="J149" s="252">
        <f>ROUND(I149*H149,2)</f>
        <v>0</v>
      </c>
      <c r="K149" s="248" t="s">
        <v>183</v>
      </c>
      <c r="L149" s="253"/>
      <c r="M149" s="254" t="s">
        <v>19</v>
      </c>
      <c r="N149" s="255" t="s">
        <v>44</v>
      </c>
      <c r="O149" s="84"/>
      <c r="P149" s="213">
        <f>O149*H149</f>
        <v>0</v>
      </c>
      <c r="Q149" s="213">
        <v>0.001</v>
      </c>
      <c r="R149" s="213">
        <f>Q149*H149</f>
        <v>0.0010500000000000002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220</v>
      </c>
      <c r="AT149" s="215" t="s">
        <v>252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1307</v>
      </c>
    </row>
    <row r="150" s="2" customFormat="1">
      <c r="A150" s="38"/>
      <c r="B150" s="39"/>
      <c r="C150" s="40"/>
      <c r="D150" s="217" t="s">
        <v>175</v>
      </c>
      <c r="E150" s="40"/>
      <c r="F150" s="218" t="s">
        <v>1304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83</v>
      </c>
    </row>
    <row r="151" s="13" customFormat="1">
      <c r="A151" s="13"/>
      <c r="B151" s="222"/>
      <c r="C151" s="223"/>
      <c r="D151" s="217" t="s">
        <v>177</v>
      </c>
      <c r="E151" s="224" t="s">
        <v>19</v>
      </c>
      <c r="F151" s="225" t="s">
        <v>1308</v>
      </c>
      <c r="G151" s="223"/>
      <c r="H151" s="226">
        <v>1.05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177</v>
      </c>
      <c r="AU151" s="232" t="s">
        <v>83</v>
      </c>
      <c r="AV151" s="13" t="s">
        <v>83</v>
      </c>
      <c r="AW151" s="13" t="s">
        <v>33</v>
      </c>
      <c r="AX151" s="13" t="s">
        <v>73</v>
      </c>
      <c r="AY151" s="232" t="s">
        <v>167</v>
      </c>
    </row>
    <row r="152" s="14" customFormat="1">
      <c r="A152" s="14"/>
      <c r="B152" s="233"/>
      <c r="C152" s="234"/>
      <c r="D152" s="217" t="s">
        <v>177</v>
      </c>
      <c r="E152" s="235" t="s">
        <v>19</v>
      </c>
      <c r="F152" s="236" t="s">
        <v>179</v>
      </c>
      <c r="G152" s="234"/>
      <c r="H152" s="237">
        <v>1.05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177</v>
      </c>
      <c r="AU152" s="243" t="s">
        <v>83</v>
      </c>
      <c r="AV152" s="14" t="s">
        <v>173</v>
      </c>
      <c r="AW152" s="14" t="s">
        <v>33</v>
      </c>
      <c r="AX152" s="14" t="s">
        <v>81</v>
      </c>
      <c r="AY152" s="243" t="s">
        <v>167</v>
      </c>
    </row>
    <row r="153" s="2" customFormat="1" ht="16.5" customHeight="1">
      <c r="A153" s="38"/>
      <c r="B153" s="39"/>
      <c r="C153" s="204" t="s">
        <v>320</v>
      </c>
      <c r="D153" s="204" t="s">
        <v>169</v>
      </c>
      <c r="E153" s="205" t="s">
        <v>1309</v>
      </c>
      <c r="F153" s="206" t="s">
        <v>1310</v>
      </c>
      <c r="G153" s="207" t="s">
        <v>172</v>
      </c>
      <c r="H153" s="208">
        <v>0.69999999999999996</v>
      </c>
      <c r="I153" s="209"/>
      <c r="J153" s="210">
        <f>ROUND(I153*H153,2)</f>
        <v>0</v>
      </c>
      <c r="K153" s="206" t="s">
        <v>183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173</v>
      </c>
      <c r="AT153" s="215" t="s">
        <v>169</v>
      </c>
      <c r="AU153" s="215" t="s">
        <v>83</v>
      </c>
      <c r="AY153" s="17" t="s">
        <v>167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173</v>
      </c>
      <c r="BM153" s="215" t="s">
        <v>1311</v>
      </c>
    </row>
    <row r="154" s="2" customFormat="1">
      <c r="A154" s="38"/>
      <c r="B154" s="39"/>
      <c r="C154" s="40"/>
      <c r="D154" s="244" t="s">
        <v>185</v>
      </c>
      <c r="E154" s="40"/>
      <c r="F154" s="245" t="s">
        <v>1312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83</v>
      </c>
    </row>
    <row r="155" s="2" customFormat="1">
      <c r="A155" s="38"/>
      <c r="B155" s="39"/>
      <c r="C155" s="40"/>
      <c r="D155" s="217" t="s">
        <v>175</v>
      </c>
      <c r="E155" s="40"/>
      <c r="F155" s="218" t="s">
        <v>1313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83</v>
      </c>
    </row>
    <row r="156" s="13" customFormat="1">
      <c r="A156" s="13"/>
      <c r="B156" s="222"/>
      <c r="C156" s="223"/>
      <c r="D156" s="217" t="s">
        <v>177</v>
      </c>
      <c r="E156" s="224" t="s">
        <v>19</v>
      </c>
      <c r="F156" s="225" t="s">
        <v>1314</v>
      </c>
      <c r="G156" s="223"/>
      <c r="H156" s="226">
        <v>0.69999999999999996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177</v>
      </c>
      <c r="AU156" s="232" t="s">
        <v>83</v>
      </c>
      <c r="AV156" s="13" t="s">
        <v>83</v>
      </c>
      <c r="AW156" s="13" t="s">
        <v>33</v>
      </c>
      <c r="AX156" s="13" t="s">
        <v>73</v>
      </c>
      <c r="AY156" s="232" t="s">
        <v>167</v>
      </c>
    </row>
    <row r="157" s="14" customFormat="1">
      <c r="A157" s="14"/>
      <c r="B157" s="233"/>
      <c r="C157" s="234"/>
      <c r="D157" s="217" t="s">
        <v>177</v>
      </c>
      <c r="E157" s="235" t="s">
        <v>19</v>
      </c>
      <c r="F157" s="236" t="s">
        <v>179</v>
      </c>
      <c r="G157" s="234"/>
      <c r="H157" s="237">
        <v>0.69999999999999996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3" t="s">
        <v>177</v>
      </c>
      <c r="AU157" s="243" t="s">
        <v>83</v>
      </c>
      <c r="AV157" s="14" t="s">
        <v>173</v>
      </c>
      <c r="AW157" s="14" t="s">
        <v>33</v>
      </c>
      <c r="AX157" s="14" t="s">
        <v>81</v>
      </c>
      <c r="AY157" s="243" t="s">
        <v>167</v>
      </c>
    </row>
    <row r="158" s="2" customFormat="1" ht="16.5" customHeight="1">
      <c r="A158" s="38"/>
      <c r="B158" s="39"/>
      <c r="C158" s="204" t="s">
        <v>326</v>
      </c>
      <c r="D158" s="204" t="s">
        <v>169</v>
      </c>
      <c r="E158" s="205" t="s">
        <v>1315</v>
      </c>
      <c r="F158" s="206" t="s">
        <v>1316</v>
      </c>
      <c r="G158" s="207" t="s">
        <v>172</v>
      </c>
      <c r="H158" s="208">
        <v>0.69999999999999996</v>
      </c>
      <c r="I158" s="209"/>
      <c r="J158" s="210">
        <f>ROUND(I158*H158,2)</f>
        <v>0</v>
      </c>
      <c r="K158" s="206" t="s">
        <v>183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173</v>
      </c>
      <c r="AT158" s="215" t="s">
        <v>169</v>
      </c>
      <c r="AU158" s="215" t="s">
        <v>83</v>
      </c>
      <c r="AY158" s="17" t="s">
        <v>167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173</v>
      </c>
      <c r="BM158" s="215" t="s">
        <v>1317</v>
      </c>
    </row>
    <row r="159" s="2" customFormat="1">
      <c r="A159" s="38"/>
      <c r="B159" s="39"/>
      <c r="C159" s="40"/>
      <c r="D159" s="244" t="s">
        <v>185</v>
      </c>
      <c r="E159" s="40"/>
      <c r="F159" s="245" t="s">
        <v>1318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185</v>
      </c>
      <c r="AU159" s="17" t="s">
        <v>83</v>
      </c>
    </row>
    <row r="160" s="2" customFormat="1" ht="16.5" customHeight="1">
      <c r="A160" s="38"/>
      <c r="B160" s="39"/>
      <c r="C160" s="246" t="s">
        <v>333</v>
      </c>
      <c r="D160" s="246" t="s">
        <v>252</v>
      </c>
      <c r="E160" s="247" t="s">
        <v>1319</v>
      </c>
      <c r="F160" s="248" t="s">
        <v>1320</v>
      </c>
      <c r="G160" s="249" t="s">
        <v>172</v>
      </c>
      <c r="H160" s="250">
        <v>0.69999999999999996</v>
      </c>
      <c r="I160" s="251"/>
      <c r="J160" s="252">
        <f>ROUND(I160*H160,2)</f>
        <v>0</v>
      </c>
      <c r="K160" s="248" t="s">
        <v>183</v>
      </c>
      <c r="L160" s="253"/>
      <c r="M160" s="254" t="s">
        <v>19</v>
      </c>
      <c r="N160" s="255" t="s">
        <v>44</v>
      </c>
      <c r="O160" s="84"/>
      <c r="P160" s="213">
        <f>O160*H160</f>
        <v>0</v>
      </c>
      <c r="Q160" s="213">
        <v>1</v>
      </c>
      <c r="R160" s="213">
        <f>Q160*H160</f>
        <v>0.69999999999999996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220</v>
      </c>
      <c r="AT160" s="215" t="s">
        <v>252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173</v>
      </c>
      <c r="BM160" s="215" t="s">
        <v>1321</v>
      </c>
    </row>
    <row r="161" s="2" customFormat="1">
      <c r="A161" s="38"/>
      <c r="B161" s="39"/>
      <c r="C161" s="40"/>
      <c r="D161" s="217" t="s">
        <v>175</v>
      </c>
      <c r="E161" s="40"/>
      <c r="F161" s="218" t="s">
        <v>1322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175</v>
      </c>
      <c r="AU161" s="17" t="s">
        <v>83</v>
      </c>
    </row>
    <row r="162" s="12" customFormat="1" ht="22.8" customHeight="1">
      <c r="A162" s="12"/>
      <c r="B162" s="188"/>
      <c r="C162" s="189"/>
      <c r="D162" s="190" t="s">
        <v>72</v>
      </c>
      <c r="E162" s="202" t="s">
        <v>188</v>
      </c>
      <c r="F162" s="202" t="s">
        <v>977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SUM(P163:P174)</f>
        <v>0</v>
      </c>
      <c r="Q162" s="196"/>
      <c r="R162" s="197">
        <f>SUM(R163:R174)</f>
        <v>1.1119500000000002</v>
      </c>
      <c r="S162" s="196"/>
      <c r="T162" s="198">
        <f>SUM(T163:T174)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81</v>
      </c>
      <c r="AT162" s="200" t="s">
        <v>72</v>
      </c>
      <c r="AU162" s="200" t="s">
        <v>81</v>
      </c>
      <c r="AY162" s="199" t="s">
        <v>167</v>
      </c>
      <c r="BK162" s="201">
        <f>SUM(BK163:BK174)</f>
        <v>0</v>
      </c>
    </row>
    <row r="163" s="2" customFormat="1" ht="24.15" customHeight="1">
      <c r="A163" s="38"/>
      <c r="B163" s="39"/>
      <c r="C163" s="204" t="s">
        <v>339</v>
      </c>
      <c r="D163" s="204" t="s">
        <v>169</v>
      </c>
      <c r="E163" s="205" t="s">
        <v>1323</v>
      </c>
      <c r="F163" s="206" t="s">
        <v>1324</v>
      </c>
      <c r="G163" s="207" t="s">
        <v>329</v>
      </c>
      <c r="H163" s="208">
        <v>219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0.00123</v>
      </c>
      <c r="R163" s="213">
        <f>Q163*H163</f>
        <v>0.26937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1325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1326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1327</v>
      </c>
      <c r="G165" s="223"/>
      <c r="H165" s="226">
        <v>219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81</v>
      </c>
      <c r="AY165" s="232" t="s">
        <v>167</v>
      </c>
    </row>
    <row r="166" s="2" customFormat="1" ht="16.5" customHeight="1">
      <c r="A166" s="38"/>
      <c r="B166" s="39"/>
      <c r="C166" s="246" t="s">
        <v>346</v>
      </c>
      <c r="D166" s="246" t="s">
        <v>252</v>
      </c>
      <c r="E166" s="247" t="s">
        <v>1328</v>
      </c>
      <c r="F166" s="248" t="s">
        <v>1329</v>
      </c>
      <c r="G166" s="249" t="s">
        <v>172</v>
      </c>
      <c r="H166" s="250">
        <v>1.2170000000000001</v>
      </c>
      <c r="I166" s="251"/>
      <c r="J166" s="252">
        <f>ROUND(I166*H166,2)</f>
        <v>0</v>
      </c>
      <c r="K166" s="248" t="s">
        <v>183</v>
      </c>
      <c r="L166" s="253"/>
      <c r="M166" s="254" t="s">
        <v>19</v>
      </c>
      <c r="N166" s="255" t="s">
        <v>44</v>
      </c>
      <c r="O166" s="84"/>
      <c r="P166" s="213">
        <f>O166*H166</f>
        <v>0</v>
      </c>
      <c r="Q166" s="213">
        <v>0.65000000000000002</v>
      </c>
      <c r="R166" s="213">
        <f>Q166*H166</f>
        <v>0.79105000000000003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220</v>
      </c>
      <c r="AT166" s="215" t="s">
        <v>252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1330</v>
      </c>
    </row>
    <row r="167" s="13" customFormat="1">
      <c r="A167" s="13"/>
      <c r="B167" s="222"/>
      <c r="C167" s="223"/>
      <c r="D167" s="217" t="s">
        <v>177</v>
      </c>
      <c r="E167" s="224" t="s">
        <v>19</v>
      </c>
      <c r="F167" s="225" t="s">
        <v>1331</v>
      </c>
      <c r="G167" s="223"/>
      <c r="H167" s="226">
        <v>0.72999999999999998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177</v>
      </c>
      <c r="AU167" s="232" t="s">
        <v>83</v>
      </c>
      <c r="AV167" s="13" t="s">
        <v>83</v>
      </c>
      <c r="AW167" s="13" t="s">
        <v>33</v>
      </c>
      <c r="AX167" s="13" t="s">
        <v>73</v>
      </c>
      <c r="AY167" s="232" t="s">
        <v>167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1332</v>
      </c>
      <c r="G168" s="223"/>
      <c r="H168" s="226">
        <v>0.48699999999999999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73</v>
      </c>
      <c r="AY168" s="232" t="s">
        <v>167</v>
      </c>
    </row>
    <row r="169" s="14" customFormat="1">
      <c r="A169" s="14"/>
      <c r="B169" s="233"/>
      <c r="C169" s="234"/>
      <c r="D169" s="217" t="s">
        <v>177</v>
      </c>
      <c r="E169" s="235" t="s">
        <v>19</v>
      </c>
      <c r="F169" s="236" t="s">
        <v>179</v>
      </c>
      <c r="G169" s="234"/>
      <c r="H169" s="237">
        <v>1.2170000000000001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177</v>
      </c>
      <c r="AU169" s="243" t="s">
        <v>83</v>
      </c>
      <c r="AV169" s="14" t="s">
        <v>173</v>
      </c>
      <c r="AW169" s="14" t="s">
        <v>33</v>
      </c>
      <c r="AX169" s="14" t="s">
        <v>81</v>
      </c>
      <c r="AY169" s="243" t="s">
        <v>167</v>
      </c>
    </row>
    <row r="170" s="2" customFormat="1" ht="16.5" customHeight="1">
      <c r="A170" s="38"/>
      <c r="B170" s="39"/>
      <c r="C170" s="204" t="s">
        <v>352</v>
      </c>
      <c r="D170" s="204" t="s">
        <v>169</v>
      </c>
      <c r="E170" s="205" t="s">
        <v>1333</v>
      </c>
      <c r="F170" s="206" t="s">
        <v>1334</v>
      </c>
      <c r="G170" s="207" t="s">
        <v>342</v>
      </c>
      <c r="H170" s="208">
        <v>1</v>
      </c>
      <c r="I170" s="209"/>
      <c r="J170" s="210">
        <f>ROUND(I170*H170,2)</f>
        <v>0</v>
      </c>
      <c r="K170" s="206" t="s">
        <v>183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173</v>
      </c>
      <c r="AT170" s="215" t="s">
        <v>169</v>
      </c>
      <c r="AU170" s="215" t="s">
        <v>83</v>
      </c>
      <c r="AY170" s="17" t="s">
        <v>167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173</v>
      </c>
      <c r="BM170" s="215" t="s">
        <v>1335</v>
      </c>
    </row>
    <row r="171" s="2" customFormat="1">
      <c r="A171" s="38"/>
      <c r="B171" s="39"/>
      <c r="C171" s="40"/>
      <c r="D171" s="244" t="s">
        <v>185</v>
      </c>
      <c r="E171" s="40"/>
      <c r="F171" s="245" t="s">
        <v>1336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185</v>
      </c>
      <c r="AU171" s="17" t="s">
        <v>83</v>
      </c>
    </row>
    <row r="172" s="2" customFormat="1" ht="16.5" customHeight="1">
      <c r="A172" s="38"/>
      <c r="B172" s="39"/>
      <c r="C172" s="246" t="s">
        <v>357</v>
      </c>
      <c r="D172" s="246" t="s">
        <v>252</v>
      </c>
      <c r="E172" s="247" t="s">
        <v>1337</v>
      </c>
      <c r="F172" s="248" t="s">
        <v>1338</v>
      </c>
      <c r="G172" s="249" t="s">
        <v>342</v>
      </c>
      <c r="H172" s="250">
        <v>1</v>
      </c>
      <c r="I172" s="251"/>
      <c r="J172" s="252">
        <f>ROUND(I172*H172,2)</f>
        <v>0</v>
      </c>
      <c r="K172" s="248" t="s">
        <v>183</v>
      </c>
      <c r="L172" s="253"/>
      <c r="M172" s="254" t="s">
        <v>19</v>
      </c>
      <c r="N172" s="255" t="s">
        <v>44</v>
      </c>
      <c r="O172" s="84"/>
      <c r="P172" s="213">
        <f>O172*H172</f>
        <v>0</v>
      </c>
      <c r="Q172" s="213">
        <v>0.051529999999999999</v>
      </c>
      <c r="R172" s="213">
        <f>Q172*H172</f>
        <v>0.051529999999999999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220</v>
      </c>
      <c r="AT172" s="215" t="s">
        <v>252</v>
      </c>
      <c r="AU172" s="215" t="s">
        <v>83</v>
      </c>
      <c r="AY172" s="17" t="s">
        <v>167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173</v>
      </c>
      <c r="BM172" s="215" t="s">
        <v>1339</v>
      </c>
    </row>
    <row r="173" s="2" customFormat="1" ht="16.5" customHeight="1">
      <c r="A173" s="38"/>
      <c r="B173" s="39"/>
      <c r="C173" s="204" t="s">
        <v>363</v>
      </c>
      <c r="D173" s="204" t="s">
        <v>169</v>
      </c>
      <c r="E173" s="205" t="s">
        <v>1340</v>
      </c>
      <c r="F173" s="206" t="s">
        <v>1341</v>
      </c>
      <c r="G173" s="207" t="s">
        <v>342</v>
      </c>
      <c r="H173" s="208">
        <v>1</v>
      </c>
      <c r="I173" s="209"/>
      <c r="J173" s="210">
        <f>ROUND(I173*H173,2)</f>
        <v>0</v>
      </c>
      <c r="K173" s="206" t="s">
        <v>19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173</v>
      </c>
      <c r="AT173" s="215" t="s">
        <v>169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173</v>
      </c>
      <c r="BM173" s="215" t="s">
        <v>1342</v>
      </c>
    </row>
    <row r="174" s="2" customFormat="1">
      <c r="A174" s="38"/>
      <c r="B174" s="39"/>
      <c r="C174" s="40"/>
      <c r="D174" s="217" t="s">
        <v>175</v>
      </c>
      <c r="E174" s="40"/>
      <c r="F174" s="218" t="s">
        <v>1343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175</v>
      </c>
      <c r="AU174" s="17" t="s">
        <v>83</v>
      </c>
    </row>
    <row r="175" s="12" customFormat="1" ht="22.8" customHeight="1">
      <c r="A175" s="12"/>
      <c r="B175" s="188"/>
      <c r="C175" s="189"/>
      <c r="D175" s="190" t="s">
        <v>72</v>
      </c>
      <c r="E175" s="202" t="s">
        <v>409</v>
      </c>
      <c r="F175" s="202" t="s">
        <v>410</v>
      </c>
      <c r="G175" s="189"/>
      <c r="H175" s="189"/>
      <c r="I175" s="192"/>
      <c r="J175" s="203">
        <f>BK175</f>
        <v>0</v>
      </c>
      <c r="K175" s="189"/>
      <c r="L175" s="194"/>
      <c r="M175" s="195"/>
      <c r="N175" s="196"/>
      <c r="O175" s="196"/>
      <c r="P175" s="197">
        <f>SUM(P176:P177)</f>
        <v>0</v>
      </c>
      <c r="Q175" s="196"/>
      <c r="R175" s="197">
        <f>SUM(R176:R177)</f>
        <v>0</v>
      </c>
      <c r="S175" s="196"/>
      <c r="T175" s="198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81</v>
      </c>
      <c r="AT175" s="200" t="s">
        <v>72</v>
      </c>
      <c r="AU175" s="200" t="s">
        <v>81</v>
      </c>
      <c r="AY175" s="199" t="s">
        <v>167</v>
      </c>
      <c r="BK175" s="201">
        <f>SUM(BK176:BK177)</f>
        <v>0</v>
      </c>
    </row>
    <row r="176" s="2" customFormat="1" ht="16.5" customHeight="1">
      <c r="A176" s="38"/>
      <c r="B176" s="39"/>
      <c r="C176" s="204" t="s">
        <v>369</v>
      </c>
      <c r="D176" s="204" t="s">
        <v>169</v>
      </c>
      <c r="E176" s="205" t="s">
        <v>1344</v>
      </c>
      <c r="F176" s="206" t="s">
        <v>1345</v>
      </c>
      <c r="G176" s="207" t="s">
        <v>360</v>
      </c>
      <c r="H176" s="208">
        <v>3.4500000000000002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1346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1347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12" customFormat="1" ht="25.92" customHeight="1">
      <c r="A178" s="12"/>
      <c r="B178" s="188"/>
      <c r="C178" s="189"/>
      <c r="D178" s="190" t="s">
        <v>72</v>
      </c>
      <c r="E178" s="191" t="s">
        <v>416</v>
      </c>
      <c r="F178" s="191" t="s">
        <v>417</v>
      </c>
      <c r="G178" s="189"/>
      <c r="H178" s="189"/>
      <c r="I178" s="192"/>
      <c r="J178" s="193">
        <f>BK178</f>
        <v>0</v>
      </c>
      <c r="K178" s="189"/>
      <c r="L178" s="194"/>
      <c r="M178" s="195"/>
      <c r="N178" s="196"/>
      <c r="O178" s="196"/>
      <c r="P178" s="197">
        <f>P179+P189+P193+P197+P201+P205</f>
        <v>0</v>
      </c>
      <c r="Q178" s="196"/>
      <c r="R178" s="197">
        <f>R179+R189+R193+R197+R201+R205</f>
        <v>0</v>
      </c>
      <c r="S178" s="196"/>
      <c r="T178" s="198">
        <f>T179+T189+T193+T197+T201+T205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200</v>
      </c>
      <c r="AT178" s="200" t="s">
        <v>72</v>
      </c>
      <c r="AU178" s="200" t="s">
        <v>73</v>
      </c>
      <c r="AY178" s="199" t="s">
        <v>167</v>
      </c>
      <c r="BK178" s="201">
        <f>BK179+BK189+BK193+BK197+BK201+BK205</f>
        <v>0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418</v>
      </c>
      <c r="F179" s="202" t="s">
        <v>419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SUM(P180:P188)</f>
        <v>0</v>
      </c>
      <c r="Q179" s="196"/>
      <c r="R179" s="197">
        <f>SUM(R180:R188)</f>
        <v>0</v>
      </c>
      <c r="S179" s="196"/>
      <c r="T179" s="198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200</v>
      </c>
      <c r="AT179" s="200" t="s">
        <v>72</v>
      </c>
      <c r="AU179" s="200" t="s">
        <v>81</v>
      </c>
      <c r="AY179" s="199" t="s">
        <v>167</v>
      </c>
      <c r="BK179" s="201">
        <f>SUM(BK180:BK188)</f>
        <v>0</v>
      </c>
    </row>
    <row r="180" s="2" customFormat="1" ht="16.5" customHeight="1">
      <c r="A180" s="38"/>
      <c r="B180" s="39"/>
      <c r="C180" s="204" t="s">
        <v>374</v>
      </c>
      <c r="D180" s="204" t="s">
        <v>169</v>
      </c>
      <c r="E180" s="205" t="s">
        <v>421</v>
      </c>
      <c r="F180" s="206" t="s">
        <v>422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1348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426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427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2" customFormat="1" ht="16.5" customHeight="1">
      <c r="A183" s="38"/>
      <c r="B183" s="39"/>
      <c r="C183" s="204" t="s">
        <v>385</v>
      </c>
      <c r="D183" s="204" t="s">
        <v>169</v>
      </c>
      <c r="E183" s="205" t="s">
        <v>447</v>
      </c>
      <c r="F183" s="206" t="s">
        <v>448</v>
      </c>
      <c r="G183" s="207" t="s">
        <v>423</v>
      </c>
      <c r="H183" s="208">
        <v>1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424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424</v>
      </c>
      <c r="BM183" s="215" t="s">
        <v>1349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450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2" customFormat="1">
      <c r="A185" s="38"/>
      <c r="B185" s="39"/>
      <c r="C185" s="40"/>
      <c r="D185" s="217" t="s">
        <v>175</v>
      </c>
      <c r="E185" s="40"/>
      <c r="F185" s="218" t="s">
        <v>451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83</v>
      </c>
    </row>
    <row r="186" s="2" customFormat="1" ht="16.5" customHeight="1">
      <c r="A186" s="38"/>
      <c r="B186" s="39"/>
      <c r="C186" s="204" t="s">
        <v>390</v>
      </c>
      <c r="D186" s="204" t="s">
        <v>169</v>
      </c>
      <c r="E186" s="205" t="s">
        <v>453</v>
      </c>
      <c r="F186" s="206" t="s">
        <v>454</v>
      </c>
      <c r="G186" s="207" t="s">
        <v>423</v>
      </c>
      <c r="H186" s="208">
        <v>1</v>
      </c>
      <c r="I186" s="209"/>
      <c r="J186" s="210">
        <f>ROUND(I186*H186,2)</f>
        <v>0</v>
      </c>
      <c r="K186" s="206" t="s">
        <v>183</v>
      </c>
      <c r="L186" s="44"/>
      <c r="M186" s="211" t="s">
        <v>19</v>
      </c>
      <c r="N186" s="212" t="s">
        <v>44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424</v>
      </c>
      <c r="AT186" s="215" t="s">
        <v>169</v>
      </c>
      <c r="AU186" s="215" t="s">
        <v>83</v>
      </c>
      <c r="AY186" s="17" t="s">
        <v>167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424</v>
      </c>
      <c r="BM186" s="215" t="s">
        <v>1350</v>
      </c>
    </row>
    <row r="187" s="2" customFormat="1">
      <c r="A187" s="38"/>
      <c r="B187" s="39"/>
      <c r="C187" s="40"/>
      <c r="D187" s="244" t="s">
        <v>185</v>
      </c>
      <c r="E187" s="40"/>
      <c r="F187" s="245" t="s">
        <v>456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185</v>
      </c>
      <c r="AU187" s="17" t="s">
        <v>83</v>
      </c>
    </row>
    <row r="188" s="2" customFormat="1">
      <c r="A188" s="38"/>
      <c r="B188" s="39"/>
      <c r="C188" s="40"/>
      <c r="D188" s="217" t="s">
        <v>175</v>
      </c>
      <c r="E188" s="40"/>
      <c r="F188" s="218" t="s">
        <v>457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83</v>
      </c>
    </row>
    <row r="189" s="12" customFormat="1" ht="22.8" customHeight="1">
      <c r="A189" s="12"/>
      <c r="B189" s="188"/>
      <c r="C189" s="189"/>
      <c r="D189" s="190" t="s">
        <v>72</v>
      </c>
      <c r="E189" s="202" t="s">
        <v>458</v>
      </c>
      <c r="F189" s="202" t="s">
        <v>459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SUM(P190:P192)</f>
        <v>0</v>
      </c>
      <c r="Q189" s="196"/>
      <c r="R189" s="197">
        <f>SUM(R190:R192)</f>
        <v>0</v>
      </c>
      <c r="S189" s="196"/>
      <c r="T189" s="198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200</v>
      </c>
      <c r="AT189" s="200" t="s">
        <v>72</v>
      </c>
      <c r="AU189" s="200" t="s">
        <v>81</v>
      </c>
      <c r="AY189" s="199" t="s">
        <v>167</v>
      </c>
      <c r="BK189" s="201">
        <f>SUM(BK190:BK192)</f>
        <v>0</v>
      </c>
    </row>
    <row r="190" s="2" customFormat="1" ht="16.5" customHeight="1">
      <c r="A190" s="38"/>
      <c r="B190" s="39"/>
      <c r="C190" s="204" t="s">
        <v>395</v>
      </c>
      <c r="D190" s="204" t="s">
        <v>169</v>
      </c>
      <c r="E190" s="205" t="s">
        <v>461</v>
      </c>
      <c r="F190" s="206" t="s">
        <v>459</v>
      </c>
      <c r="G190" s="207" t="s">
        <v>423</v>
      </c>
      <c r="H190" s="208">
        <v>1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424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424</v>
      </c>
      <c r="BM190" s="215" t="s">
        <v>1351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463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2" customFormat="1">
      <c r="A192" s="38"/>
      <c r="B192" s="39"/>
      <c r="C192" s="40"/>
      <c r="D192" s="217" t="s">
        <v>175</v>
      </c>
      <c r="E192" s="40"/>
      <c r="F192" s="218" t="s">
        <v>439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83</v>
      </c>
    </row>
    <row r="193" s="12" customFormat="1" ht="22.8" customHeight="1">
      <c r="A193" s="12"/>
      <c r="B193" s="188"/>
      <c r="C193" s="189"/>
      <c r="D193" s="190" t="s">
        <v>72</v>
      </c>
      <c r="E193" s="202" t="s">
        <v>464</v>
      </c>
      <c r="F193" s="202" t="s">
        <v>465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SUM(P194:P196)</f>
        <v>0</v>
      </c>
      <c r="Q193" s="196"/>
      <c r="R193" s="197">
        <f>SUM(R194:R196)</f>
        <v>0</v>
      </c>
      <c r="S193" s="196"/>
      <c r="T193" s="198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200</v>
      </c>
      <c r="AT193" s="200" t="s">
        <v>72</v>
      </c>
      <c r="AU193" s="200" t="s">
        <v>81</v>
      </c>
      <c r="AY193" s="199" t="s">
        <v>167</v>
      </c>
      <c r="BK193" s="201">
        <f>SUM(BK194:BK196)</f>
        <v>0</v>
      </c>
    </row>
    <row r="194" s="2" customFormat="1" ht="16.5" customHeight="1">
      <c r="A194" s="38"/>
      <c r="B194" s="39"/>
      <c r="C194" s="204" t="s">
        <v>403</v>
      </c>
      <c r="D194" s="204" t="s">
        <v>169</v>
      </c>
      <c r="E194" s="205" t="s">
        <v>467</v>
      </c>
      <c r="F194" s="206" t="s">
        <v>465</v>
      </c>
      <c r="G194" s="207" t="s">
        <v>423</v>
      </c>
      <c r="H194" s="208">
        <v>1</v>
      </c>
      <c r="I194" s="209"/>
      <c r="J194" s="210">
        <f>ROUND(I194*H194,2)</f>
        <v>0</v>
      </c>
      <c r="K194" s="206" t="s">
        <v>183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424</v>
      </c>
      <c r="AT194" s="215" t="s">
        <v>169</v>
      </c>
      <c r="AU194" s="215" t="s">
        <v>83</v>
      </c>
      <c r="AY194" s="17" t="s">
        <v>167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424</v>
      </c>
      <c r="BM194" s="215" t="s">
        <v>1352</v>
      </c>
    </row>
    <row r="195" s="2" customFormat="1">
      <c r="A195" s="38"/>
      <c r="B195" s="39"/>
      <c r="C195" s="40"/>
      <c r="D195" s="244" t="s">
        <v>185</v>
      </c>
      <c r="E195" s="40"/>
      <c r="F195" s="245" t="s">
        <v>469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185</v>
      </c>
      <c r="AU195" s="17" t="s">
        <v>83</v>
      </c>
    </row>
    <row r="196" s="2" customFormat="1">
      <c r="A196" s="38"/>
      <c r="B196" s="39"/>
      <c r="C196" s="40"/>
      <c r="D196" s="217" t="s">
        <v>175</v>
      </c>
      <c r="E196" s="40"/>
      <c r="F196" s="218" t="s">
        <v>470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175</v>
      </c>
      <c r="AU196" s="17" t="s">
        <v>83</v>
      </c>
    </row>
    <row r="197" s="12" customFormat="1" ht="22.8" customHeight="1">
      <c r="A197" s="12"/>
      <c r="B197" s="188"/>
      <c r="C197" s="189"/>
      <c r="D197" s="190" t="s">
        <v>72</v>
      </c>
      <c r="E197" s="202" t="s">
        <v>471</v>
      </c>
      <c r="F197" s="202" t="s">
        <v>472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SUM(P198:P200)</f>
        <v>0</v>
      </c>
      <c r="Q197" s="196"/>
      <c r="R197" s="197">
        <f>SUM(R198:R200)</f>
        <v>0</v>
      </c>
      <c r="S197" s="196"/>
      <c r="T197" s="198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9" t="s">
        <v>200</v>
      </c>
      <c r="AT197" s="200" t="s">
        <v>72</v>
      </c>
      <c r="AU197" s="200" t="s">
        <v>81</v>
      </c>
      <c r="AY197" s="199" t="s">
        <v>167</v>
      </c>
      <c r="BK197" s="201">
        <f>SUM(BK198:BK200)</f>
        <v>0</v>
      </c>
    </row>
    <row r="198" s="2" customFormat="1" ht="16.5" customHeight="1">
      <c r="A198" s="38"/>
      <c r="B198" s="39"/>
      <c r="C198" s="204" t="s">
        <v>411</v>
      </c>
      <c r="D198" s="204" t="s">
        <v>169</v>
      </c>
      <c r="E198" s="205" t="s">
        <v>486</v>
      </c>
      <c r="F198" s="206" t="s">
        <v>487</v>
      </c>
      <c r="G198" s="207" t="s">
        <v>423</v>
      </c>
      <c r="H198" s="208">
        <v>1</v>
      </c>
      <c r="I198" s="209"/>
      <c r="J198" s="210">
        <f>ROUND(I198*H198,2)</f>
        <v>0</v>
      </c>
      <c r="K198" s="206" t="s">
        <v>183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424</v>
      </c>
      <c r="AT198" s="215" t="s">
        <v>169</v>
      </c>
      <c r="AU198" s="215" t="s">
        <v>83</v>
      </c>
      <c r="AY198" s="17" t="s">
        <v>167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424</v>
      </c>
      <c r="BM198" s="215" t="s">
        <v>1353</v>
      </c>
    </row>
    <row r="199" s="2" customFormat="1">
      <c r="A199" s="38"/>
      <c r="B199" s="39"/>
      <c r="C199" s="40"/>
      <c r="D199" s="244" t="s">
        <v>185</v>
      </c>
      <c r="E199" s="40"/>
      <c r="F199" s="245" t="s">
        <v>489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185</v>
      </c>
      <c r="AU199" s="17" t="s">
        <v>83</v>
      </c>
    </row>
    <row r="200" s="2" customFormat="1">
      <c r="A200" s="38"/>
      <c r="B200" s="39"/>
      <c r="C200" s="40"/>
      <c r="D200" s="217" t="s">
        <v>175</v>
      </c>
      <c r="E200" s="40"/>
      <c r="F200" s="218" t="s">
        <v>490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175</v>
      </c>
      <c r="AU200" s="17" t="s">
        <v>83</v>
      </c>
    </row>
    <row r="201" s="12" customFormat="1" ht="22.8" customHeight="1">
      <c r="A201" s="12"/>
      <c r="B201" s="188"/>
      <c r="C201" s="189"/>
      <c r="D201" s="190" t="s">
        <v>72</v>
      </c>
      <c r="E201" s="202" t="s">
        <v>491</v>
      </c>
      <c r="F201" s="202" t="s">
        <v>492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SUM(P202:P204)</f>
        <v>0</v>
      </c>
      <c r="Q201" s="196"/>
      <c r="R201" s="197">
        <f>SUM(R202:R204)</f>
        <v>0</v>
      </c>
      <c r="S201" s="196"/>
      <c r="T201" s="198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9" t="s">
        <v>200</v>
      </c>
      <c r="AT201" s="200" t="s">
        <v>72</v>
      </c>
      <c r="AU201" s="200" t="s">
        <v>81</v>
      </c>
      <c r="AY201" s="199" t="s">
        <v>167</v>
      </c>
      <c r="BK201" s="201">
        <f>SUM(BK202:BK204)</f>
        <v>0</v>
      </c>
    </row>
    <row r="202" s="2" customFormat="1" ht="16.5" customHeight="1">
      <c r="A202" s="38"/>
      <c r="B202" s="39"/>
      <c r="C202" s="204" t="s">
        <v>420</v>
      </c>
      <c r="D202" s="204" t="s">
        <v>169</v>
      </c>
      <c r="E202" s="205" t="s">
        <v>494</v>
      </c>
      <c r="F202" s="206" t="s">
        <v>492</v>
      </c>
      <c r="G202" s="207" t="s">
        <v>423</v>
      </c>
      <c r="H202" s="208">
        <v>1</v>
      </c>
      <c r="I202" s="209"/>
      <c r="J202" s="210">
        <f>ROUND(I202*H202,2)</f>
        <v>0</v>
      </c>
      <c r="K202" s="206" t="s">
        <v>183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424</v>
      </c>
      <c r="AT202" s="215" t="s">
        <v>169</v>
      </c>
      <c r="AU202" s="215" t="s">
        <v>83</v>
      </c>
      <c r="AY202" s="17" t="s">
        <v>167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424</v>
      </c>
      <c r="BM202" s="215" t="s">
        <v>1354</v>
      </c>
    </row>
    <row r="203" s="2" customFormat="1">
      <c r="A203" s="38"/>
      <c r="B203" s="39"/>
      <c r="C203" s="40"/>
      <c r="D203" s="244" t="s">
        <v>185</v>
      </c>
      <c r="E203" s="40"/>
      <c r="F203" s="245" t="s">
        <v>496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83</v>
      </c>
    </row>
    <row r="204" s="2" customFormat="1">
      <c r="A204" s="38"/>
      <c r="B204" s="39"/>
      <c r="C204" s="40"/>
      <c r="D204" s="217" t="s">
        <v>175</v>
      </c>
      <c r="E204" s="40"/>
      <c r="F204" s="218" t="s">
        <v>439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83</v>
      </c>
    </row>
    <row r="205" s="12" customFormat="1" ht="22.8" customHeight="1">
      <c r="A205" s="12"/>
      <c r="B205" s="188"/>
      <c r="C205" s="189"/>
      <c r="D205" s="190" t="s">
        <v>72</v>
      </c>
      <c r="E205" s="202" t="s">
        <v>497</v>
      </c>
      <c r="F205" s="202" t="s">
        <v>498</v>
      </c>
      <c r="G205" s="189"/>
      <c r="H205" s="189"/>
      <c r="I205" s="192"/>
      <c r="J205" s="203">
        <f>BK205</f>
        <v>0</v>
      </c>
      <c r="K205" s="189"/>
      <c r="L205" s="194"/>
      <c r="M205" s="195"/>
      <c r="N205" s="196"/>
      <c r="O205" s="196"/>
      <c r="P205" s="197">
        <f>SUM(P206:P208)</f>
        <v>0</v>
      </c>
      <c r="Q205" s="196"/>
      <c r="R205" s="197">
        <f>SUM(R206:R208)</f>
        <v>0</v>
      </c>
      <c r="S205" s="196"/>
      <c r="T205" s="198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9" t="s">
        <v>200</v>
      </c>
      <c r="AT205" s="200" t="s">
        <v>72</v>
      </c>
      <c r="AU205" s="200" t="s">
        <v>81</v>
      </c>
      <c r="AY205" s="199" t="s">
        <v>167</v>
      </c>
      <c r="BK205" s="201">
        <f>SUM(BK206:BK208)</f>
        <v>0</v>
      </c>
    </row>
    <row r="206" s="2" customFormat="1" ht="16.5" customHeight="1">
      <c r="A206" s="38"/>
      <c r="B206" s="39"/>
      <c r="C206" s="204" t="s">
        <v>428</v>
      </c>
      <c r="D206" s="204" t="s">
        <v>169</v>
      </c>
      <c r="E206" s="205" t="s">
        <v>500</v>
      </c>
      <c r="F206" s="206" t="s">
        <v>498</v>
      </c>
      <c r="G206" s="207" t="s">
        <v>423</v>
      </c>
      <c r="H206" s="208">
        <v>1</v>
      </c>
      <c r="I206" s="209"/>
      <c r="J206" s="210">
        <f>ROUND(I206*H206,2)</f>
        <v>0</v>
      </c>
      <c r="K206" s="206" t="s">
        <v>183</v>
      </c>
      <c r="L206" s="44"/>
      <c r="M206" s="211" t="s">
        <v>19</v>
      </c>
      <c r="N206" s="212" t="s">
        <v>44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424</v>
      </c>
      <c r="AT206" s="215" t="s">
        <v>169</v>
      </c>
      <c r="AU206" s="215" t="s">
        <v>83</v>
      </c>
      <c r="AY206" s="17" t="s">
        <v>167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424</v>
      </c>
      <c r="BM206" s="215" t="s">
        <v>1355</v>
      </c>
    </row>
    <row r="207" s="2" customFormat="1">
      <c r="A207" s="38"/>
      <c r="B207" s="39"/>
      <c r="C207" s="40"/>
      <c r="D207" s="244" t="s">
        <v>185</v>
      </c>
      <c r="E207" s="40"/>
      <c r="F207" s="245" t="s">
        <v>502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185</v>
      </c>
      <c r="AU207" s="17" t="s">
        <v>83</v>
      </c>
    </row>
    <row r="208" s="2" customFormat="1">
      <c r="A208" s="38"/>
      <c r="B208" s="39"/>
      <c r="C208" s="40"/>
      <c r="D208" s="217" t="s">
        <v>175</v>
      </c>
      <c r="E208" s="40"/>
      <c r="F208" s="218" t="s">
        <v>439</v>
      </c>
      <c r="G208" s="40"/>
      <c r="H208" s="40"/>
      <c r="I208" s="219"/>
      <c r="J208" s="40"/>
      <c r="K208" s="40"/>
      <c r="L208" s="44"/>
      <c r="M208" s="256"/>
      <c r="N208" s="257"/>
      <c r="O208" s="258"/>
      <c r="P208" s="258"/>
      <c r="Q208" s="258"/>
      <c r="R208" s="258"/>
      <c r="S208" s="258"/>
      <c r="T208" s="259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83</v>
      </c>
    </row>
    <row r="209" s="2" customFormat="1" ht="6.96" customHeight="1">
      <c r="A209" s="38"/>
      <c r="B209" s="59"/>
      <c r="C209" s="60"/>
      <c r="D209" s="60"/>
      <c r="E209" s="60"/>
      <c r="F209" s="60"/>
      <c r="G209" s="60"/>
      <c r="H209" s="60"/>
      <c r="I209" s="60"/>
      <c r="J209" s="60"/>
      <c r="K209" s="60"/>
      <c r="L209" s="44"/>
      <c r="M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</sheetData>
  <sheetProtection sheet="1" autoFilter="0" formatColumns="0" formatRows="0" objects="1" scenarios="1" spinCount="100000" saltValue="GoDmL+8hLv0fjuCtyU1ZNpqSAcnczVf4Jty1GFlPDoTS24zf7wievYbO4rWTxQTo/yND31SVaFPtk45mCL4+iw==" hashValue="WYG8VPaqiTNbv3e4uW7lYAw9O3nXUPTlvjYMp9Vv1QCszh5kflCQI+wTYrB6XD+RxZjayBug+InECOK36/ovng==" algorithmName="SHA-512" password="CC35"/>
  <autoFilter ref="C89:K20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97" r:id="rId2" display="https://podminky.urs.cz/item/CS_URS_2022_02/132151251"/>
    <hyperlink ref="F106" r:id="rId3" display="https://podminky.urs.cz/item/CS_URS_2022_02/181451121"/>
    <hyperlink ref="F111" r:id="rId4" display="https://podminky.urs.cz/item/CS_URS_2022_02/183101114"/>
    <hyperlink ref="F113" r:id="rId5" display="https://podminky.urs.cz/item/CS_URS_2022_02/183403112"/>
    <hyperlink ref="F115" r:id="rId6" display="https://podminky.urs.cz/item/CS_URS_2022_02/183403151"/>
    <hyperlink ref="F117" r:id="rId7" display="https://podminky.urs.cz/item/CS_URS_2022_02/183403152"/>
    <hyperlink ref="F123" r:id="rId8" display="https://podminky.urs.cz/item/CS_URS_2022_02/184201112"/>
    <hyperlink ref="F130" r:id="rId9" display="https://podminky.urs.cz/item/CS_URS_2022_02/184215123"/>
    <hyperlink ref="F137" r:id="rId10" display="https://podminky.urs.cz/item/CS_URS_2022_02/184501141"/>
    <hyperlink ref="F142" r:id="rId11" display="https://podminky.urs.cz/item/CS_URS_2022_02/184911421"/>
    <hyperlink ref="F147" r:id="rId12" display="https://podminky.urs.cz/item/CS_URS_2022_02/184816111"/>
    <hyperlink ref="F154" r:id="rId13" display="https://podminky.urs.cz/item/CS_URS_2022_02/185804312"/>
    <hyperlink ref="F159" r:id="rId14" display="https://podminky.urs.cz/item/CS_URS_2022_02/185851121"/>
    <hyperlink ref="F164" r:id="rId15" display="https://podminky.urs.cz/item/CS_URS_2022_02/348951256"/>
    <hyperlink ref="F171" r:id="rId16" display="https://podminky.urs.cz/item/CS_URS_2022_02/348101320"/>
    <hyperlink ref="F177" r:id="rId17" display="https://podminky.urs.cz/item/CS_URS_2022_02/998231311"/>
    <hyperlink ref="F181" r:id="rId18" display="https://podminky.urs.cz/item/CS_URS_2022_02/011002000"/>
    <hyperlink ref="F184" r:id="rId19" display="https://podminky.urs.cz/item/CS_URS_2022_02/012203000"/>
    <hyperlink ref="F187" r:id="rId20" display="https://podminky.urs.cz/item/CS_URS_2022_02/013254000"/>
    <hyperlink ref="F191" r:id="rId21" display="https://podminky.urs.cz/item/CS_URS_2022_02/020001000"/>
    <hyperlink ref="F195" r:id="rId22" display="https://podminky.urs.cz/item/CS_URS_2022_02/030001000"/>
    <hyperlink ref="F199" r:id="rId23" display="https://podminky.urs.cz/item/CS_URS_2022_02/045002000"/>
    <hyperlink ref="F203" r:id="rId24" display="https://podminky.urs.cz/item/CS_URS_2022_02/060001000"/>
    <hyperlink ref="F207" r:id="rId25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1356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ROUND((SUM(BE90:BE205)),  2)</f>
        <v>0</v>
      </c>
      <c r="G33" s="38"/>
      <c r="H33" s="38"/>
      <c r="I33" s="148">
        <v>0.20999999999999999</v>
      </c>
      <c r="J33" s="147">
        <f>ROUND(((SUM(BE90:BE205))*I33),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ROUND((SUM(BF90:BF205)),  2)</f>
        <v>0</v>
      </c>
      <c r="G34" s="38"/>
      <c r="H34" s="38"/>
      <c r="I34" s="148">
        <v>0.14999999999999999</v>
      </c>
      <c r="J34" s="147">
        <f>ROUND(((SUM(BF90:BF205))*I34),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ROUND((SUM(BG90:BG205)),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ROUND((SUM(BH90:BH205)),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ROUND((SUM(BI90:BI205)),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SO802 - Interakční prvek IP6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140</v>
      </c>
      <c r="E62" s="174"/>
      <c r="F62" s="174"/>
      <c r="G62" s="174"/>
      <c r="H62" s="174"/>
      <c r="I62" s="174"/>
      <c r="J62" s="175">
        <f>J169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J172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J175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J176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J186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J190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J194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J198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J202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SO802 - Interakční prvek IP6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P91+P175</f>
        <v>0</v>
      </c>
      <c r="Q90" s="96"/>
      <c r="R90" s="185">
        <f>R91+R175</f>
        <v>10.717664639999999</v>
      </c>
      <c r="S90" s="96"/>
      <c r="T90" s="186">
        <f>T91+T175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BK91+BK175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P92+P169+P172</f>
        <v>0</v>
      </c>
      <c r="Q91" s="196"/>
      <c r="R91" s="197">
        <f>R92+R169+R172</f>
        <v>10.717664639999999</v>
      </c>
      <c r="S91" s="196"/>
      <c r="T91" s="198">
        <f>T92+T169+T172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BK92+BK169+BK172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SUM(P93:P168)</f>
        <v>0</v>
      </c>
      <c r="Q92" s="196"/>
      <c r="R92" s="197">
        <f>SUM(R93:R168)</f>
        <v>4.725168</v>
      </c>
      <c r="S92" s="196"/>
      <c r="T92" s="198">
        <f>SUM(T93:T168)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SUM(BK93:BK168)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1215</v>
      </c>
      <c r="F93" s="206" t="s">
        <v>1216</v>
      </c>
      <c r="G93" s="207" t="s">
        <v>342</v>
      </c>
      <c r="H93" s="208">
        <v>63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1357</v>
      </c>
    </row>
    <row r="94" s="2" customFormat="1">
      <c r="A94" s="38"/>
      <c r="B94" s="39"/>
      <c r="C94" s="40"/>
      <c r="D94" s="244" t="s">
        <v>185</v>
      </c>
      <c r="E94" s="40"/>
      <c r="F94" s="245" t="s">
        <v>1218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1.75" customHeight="1">
      <c r="A96" s="38"/>
      <c r="B96" s="39"/>
      <c r="C96" s="204" t="s">
        <v>83</v>
      </c>
      <c r="D96" s="204" t="s">
        <v>169</v>
      </c>
      <c r="E96" s="205" t="s">
        <v>570</v>
      </c>
      <c r="F96" s="206" t="s">
        <v>571</v>
      </c>
      <c r="G96" s="207" t="s">
        <v>172</v>
      </c>
      <c r="H96" s="208">
        <v>8</v>
      </c>
      <c r="I96" s="209"/>
      <c r="J96" s="210">
        <f>ROUND(I96*H96,2)</f>
        <v>0</v>
      </c>
      <c r="K96" s="206" t="s">
        <v>1358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1359</v>
      </c>
    </row>
    <row r="97" s="2" customFormat="1">
      <c r="A97" s="38"/>
      <c r="B97" s="39"/>
      <c r="C97" s="40"/>
      <c r="D97" s="217" t="s">
        <v>175</v>
      </c>
      <c r="E97" s="40"/>
      <c r="F97" s="218" t="s">
        <v>1360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175</v>
      </c>
      <c r="AU97" s="17" t="s">
        <v>83</v>
      </c>
    </row>
    <row r="98" s="13" customFormat="1">
      <c r="A98" s="13"/>
      <c r="B98" s="222"/>
      <c r="C98" s="223"/>
      <c r="D98" s="217" t="s">
        <v>177</v>
      </c>
      <c r="E98" s="224" t="s">
        <v>19</v>
      </c>
      <c r="F98" s="225" t="s">
        <v>1222</v>
      </c>
      <c r="G98" s="223"/>
      <c r="H98" s="226">
        <v>8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177</v>
      </c>
      <c r="AU98" s="232" t="s">
        <v>83</v>
      </c>
      <c r="AV98" s="13" t="s">
        <v>83</v>
      </c>
      <c r="AW98" s="13" t="s">
        <v>33</v>
      </c>
      <c r="AX98" s="13" t="s">
        <v>81</v>
      </c>
      <c r="AY98" s="232" t="s">
        <v>167</v>
      </c>
    </row>
    <row r="99" s="2" customFormat="1" ht="24.15" customHeight="1">
      <c r="A99" s="38"/>
      <c r="B99" s="39"/>
      <c r="C99" s="204" t="s">
        <v>188</v>
      </c>
      <c r="D99" s="204" t="s">
        <v>169</v>
      </c>
      <c r="E99" s="205" t="s">
        <v>757</v>
      </c>
      <c r="F99" s="206" t="s">
        <v>758</v>
      </c>
      <c r="G99" s="207" t="s">
        <v>182</v>
      </c>
      <c r="H99" s="208">
        <v>2816</v>
      </c>
      <c r="I99" s="209"/>
      <c r="J99" s="210">
        <f>ROUND(I99*H99,2)</f>
        <v>0</v>
      </c>
      <c r="K99" s="206" t="s">
        <v>183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173</v>
      </c>
      <c r="AT99" s="215" t="s">
        <v>169</v>
      </c>
      <c r="AU99" s="215" t="s">
        <v>83</v>
      </c>
      <c r="AY99" s="17" t="s">
        <v>167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173</v>
      </c>
      <c r="BM99" s="215" t="s">
        <v>1361</v>
      </c>
    </row>
    <row r="100" s="2" customFormat="1">
      <c r="A100" s="38"/>
      <c r="B100" s="39"/>
      <c r="C100" s="40"/>
      <c r="D100" s="244" t="s">
        <v>185</v>
      </c>
      <c r="E100" s="40"/>
      <c r="F100" s="245" t="s">
        <v>760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185</v>
      </c>
      <c r="AU100" s="17" t="s">
        <v>83</v>
      </c>
    </row>
    <row r="101" s="2" customFormat="1" ht="16.5" customHeight="1">
      <c r="A101" s="38"/>
      <c r="B101" s="39"/>
      <c r="C101" s="246" t="s">
        <v>173</v>
      </c>
      <c r="D101" s="246" t="s">
        <v>252</v>
      </c>
      <c r="E101" s="247" t="s">
        <v>253</v>
      </c>
      <c r="F101" s="248" t="s">
        <v>254</v>
      </c>
      <c r="G101" s="249" t="s">
        <v>255</v>
      </c>
      <c r="H101" s="250">
        <v>42.240000000000002</v>
      </c>
      <c r="I101" s="251"/>
      <c r="J101" s="252">
        <f>ROUND(I101*H101,2)</f>
        <v>0</v>
      </c>
      <c r="K101" s="248" t="s">
        <v>183</v>
      </c>
      <c r="L101" s="253"/>
      <c r="M101" s="254" t="s">
        <v>19</v>
      </c>
      <c r="N101" s="255" t="s">
        <v>44</v>
      </c>
      <c r="O101" s="84"/>
      <c r="P101" s="213">
        <f>O101*H101</f>
        <v>0</v>
      </c>
      <c r="Q101" s="213">
        <v>0.001</v>
      </c>
      <c r="R101" s="213">
        <f>Q101*H101</f>
        <v>0.04224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220</v>
      </c>
      <c r="AT101" s="215" t="s">
        <v>252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1362</v>
      </c>
    </row>
    <row r="102" s="2" customFormat="1">
      <c r="A102" s="38"/>
      <c r="B102" s="39"/>
      <c r="C102" s="40"/>
      <c r="D102" s="217" t="s">
        <v>175</v>
      </c>
      <c r="E102" s="40"/>
      <c r="F102" s="218" t="s">
        <v>1363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1364</v>
      </c>
      <c r="G103" s="223"/>
      <c r="H103" s="226">
        <v>42.240000000000002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24.15" customHeight="1">
      <c r="A104" s="38"/>
      <c r="B104" s="39"/>
      <c r="C104" s="204" t="s">
        <v>200</v>
      </c>
      <c r="D104" s="204" t="s">
        <v>169</v>
      </c>
      <c r="E104" s="205" t="s">
        <v>1235</v>
      </c>
      <c r="F104" s="206" t="s">
        <v>1236</v>
      </c>
      <c r="G104" s="207" t="s">
        <v>342</v>
      </c>
      <c r="H104" s="208">
        <v>60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1365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1238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 ht="21.75" customHeight="1">
      <c r="A106" s="38"/>
      <c r="B106" s="39"/>
      <c r="C106" s="204" t="s">
        <v>206</v>
      </c>
      <c r="D106" s="204" t="s">
        <v>169</v>
      </c>
      <c r="E106" s="205" t="s">
        <v>1366</v>
      </c>
      <c r="F106" s="206" t="s">
        <v>1367</v>
      </c>
      <c r="G106" s="207" t="s">
        <v>342</v>
      </c>
      <c r="H106" s="208">
        <v>3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1368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1369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2" customFormat="1" ht="16.5" customHeight="1">
      <c r="A108" s="38"/>
      <c r="B108" s="39"/>
      <c r="C108" s="204" t="s">
        <v>213</v>
      </c>
      <c r="D108" s="204" t="s">
        <v>169</v>
      </c>
      <c r="E108" s="205" t="s">
        <v>1239</v>
      </c>
      <c r="F108" s="206" t="s">
        <v>1240</v>
      </c>
      <c r="G108" s="207" t="s">
        <v>182</v>
      </c>
      <c r="H108" s="208">
        <v>2879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1370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1242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2" customFormat="1" ht="16.5" customHeight="1">
      <c r="A110" s="38"/>
      <c r="B110" s="39"/>
      <c r="C110" s="204" t="s">
        <v>220</v>
      </c>
      <c r="D110" s="204" t="s">
        <v>169</v>
      </c>
      <c r="E110" s="205" t="s">
        <v>1243</v>
      </c>
      <c r="F110" s="206" t="s">
        <v>1244</v>
      </c>
      <c r="G110" s="207" t="s">
        <v>182</v>
      </c>
      <c r="H110" s="208">
        <v>2879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1371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1246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2" customFormat="1" ht="16.5" customHeight="1">
      <c r="A112" s="38"/>
      <c r="B112" s="39"/>
      <c r="C112" s="204" t="s">
        <v>225</v>
      </c>
      <c r="D112" s="204" t="s">
        <v>169</v>
      </c>
      <c r="E112" s="205" t="s">
        <v>1247</v>
      </c>
      <c r="F112" s="206" t="s">
        <v>1248</v>
      </c>
      <c r="G112" s="207" t="s">
        <v>182</v>
      </c>
      <c r="H112" s="208">
        <v>2879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1372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1250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2" customFormat="1" ht="24.15" customHeight="1">
      <c r="A114" s="38"/>
      <c r="B114" s="39"/>
      <c r="C114" s="204" t="s">
        <v>231</v>
      </c>
      <c r="D114" s="204" t="s">
        <v>169</v>
      </c>
      <c r="E114" s="205" t="s">
        <v>1373</v>
      </c>
      <c r="F114" s="206" t="s">
        <v>1374</v>
      </c>
      <c r="G114" s="207" t="s">
        <v>342</v>
      </c>
      <c r="H114" s="208">
        <v>3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1375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1376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2" customFormat="1" ht="24.15" customHeight="1">
      <c r="A116" s="38"/>
      <c r="B116" s="39"/>
      <c r="C116" s="204" t="s">
        <v>237</v>
      </c>
      <c r="D116" s="204" t="s">
        <v>169</v>
      </c>
      <c r="E116" s="205" t="s">
        <v>1259</v>
      </c>
      <c r="F116" s="206" t="s">
        <v>1260</v>
      </c>
      <c r="G116" s="207" t="s">
        <v>342</v>
      </c>
      <c r="H116" s="208">
        <v>60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1377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1262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2" customFormat="1" ht="16.5" customHeight="1">
      <c r="A118" s="38"/>
      <c r="B118" s="39"/>
      <c r="C118" s="204" t="s">
        <v>245</v>
      </c>
      <c r="D118" s="204" t="s">
        <v>169</v>
      </c>
      <c r="E118" s="205" t="s">
        <v>1378</v>
      </c>
      <c r="F118" s="206" t="s">
        <v>1379</v>
      </c>
      <c r="G118" s="207" t="s">
        <v>342</v>
      </c>
      <c r="H118" s="208">
        <v>63</v>
      </c>
      <c r="I118" s="209"/>
      <c r="J118" s="210">
        <f>ROUND(I118*H118,2)</f>
        <v>0</v>
      </c>
      <c r="K118" s="206" t="s">
        <v>183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6.0000000000000002E-05</v>
      </c>
      <c r="R118" s="213">
        <f>Q118*H118</f>
        <v>0.0037799999999999999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173</v>
      </c>
      <c r="AT118" s="215" t="s">
        <v>169</v>
      </c>
      <c r="AU118" s="215" t="s">
        <v>83</v>
      </c>
      <c r="AY118" s="17" t="s">
        <v>167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173</v>
      </c>
      <c r="BM118" s="215" t="s">
        <v>1380</v>
      </c>
    </row>
    <row r="119" s="2" customFormat="1">
      <c r="A119" s="38"/>
      <c r="B119" s="39"/>
      <c r="C119" s="40"/>
      <c r="D119" s="244" t="s">
        <v>185</v>
      </c>
      <c r="E119" s="40"/>
      <c r="F119" s="245" t="s">
        <v>1381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185</v>
      </c>
      <c r="AU119" s="17" t="s">
        <v>83</v>
      </c>
    </row>
    <row r="120" s="2" customFormat="1">
      <c r="A120" s="38"/>
      <c r="B120" s="39"/>
      <c r="C120" s="40"/>
      <c r="D120" s="217" t="s">
        <v>175</v>
      </c>
      <c r="E120" s="40"/>
      <c r="F120" s="218" t="s">
        <v>1382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175</v>
      </c>
      <c r="AU120" s="17" t="s">
        <v>83</v>
      </c>
    </row>
    <row r="121" s="2" customFormat="1" ht="16.5" customHeight="1">
      <c r="A121" s="38"/>
      <c r="B121" s="39"/>
      <c r="C121" s="246" t="s">
        <v>251</v>
      </c>
      <c r="D121" s="246" t="s">
        <v>252</v>
      </c>
      <c r="E121" s="247" t="s">
        <v>1273</v>
      </c>
      <c r="F121" s="248" t="s">
        <v>1274</v>
      </c>
      <c r="G121" s="249" t="s">
        <v>342</v>
      </c>
      <c r="H121" s="250">
        <v>189</v>
      </c>
      <c r="I121" s="251"/>
      <c r="J121" s="252">
        <f>ROUND(I121*H121,2)</f>
        <v>0</v>
      </c>
      <c r="K121" s="248" t="s">
        <v>183</v>
      </c>
      <c r="L121" s="253"/>
      <c r="M121" s="254" t="s">
        <v>19</v>
      </c>
      <c r="N121" s="255" t="s">
        <v>44</v>
      </c>
      <c r="O121" s="84"/>
      <c r="P121" s="213">
        <f>O121*H121</f>
        <v>0</v>
      </c>
      <c r="Q121" s="213">
        <v>0.0058999999999999999</v>
      </c>
      <c r="R121" s="213">
        <f>Q121*H121</f>
        <v>1.1151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220</v>
      </c>
      <c r="AT121" s="215" t="s">
        <v>252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1383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1384</v>
      </c>
      <c r="G122" s="223"/>
      <c r="H122" s="226">
        <v>189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81</v>
      </c>
      <c r="AY122" s="232" t="s">
        <v>167</v>
      </c>
    </row>
    <row r="123" s="2" customFormat="1" ht="16.5" customHeight="1">
      <c r="A123" s="38"/>
      <c r="B123" s="39"/>
      <c r="C123" s="246" t="s">
        <v>258</v>
      </c>
      <c r="D123" s="246" t="s">
        <v>252</v>
      </c>
      <c r="E123" s="247" t="s">
        <v>1277</v>
      </c>
      <c r="F123" s="248" t="s">
        <v>1278</v>
      </c>
      <c r="G123" s="249" t="s">
        <v>329</v>
      </c>
      <c r="H123" s="250">
        <v>94.5</v>
      </c>
      <c r="I123" s="251"/>
      <c r="J123" s="252">
        <f>ROUND(I123*H123,2)</f>
        <v>0</v>
      </c>
      <c r="K123" s="248" t="s">
        <v>19</v>
      </c>
      <c r="L123" s="253"/>
      <c r="M123" s="254" t="s">
        <v>19</v>
      </c>
      <c r="N123" s="255" t="s">
        <v>44</v>
      </c>
      <c r="O123" s="84"/>
      <c r="P123" s="213">
        <f>O123*H123</f>
        <v>0</v>
      </c>
      <c r="Q123" s="213">
        <v>0.0015</v>
      </c>
      <c r="R123" s="213">
        <f>Q123*H123</f>
        <v>0.14175000000000002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220</v>
      </c>
      <c r="AT123" s="215" t="s">
        <v>252</v>
      </c>
      <c r="AU123" s="215" t="s">
        <v>83</v>
      </c>
      <c r="AY123" s="17" t="s">
        <v>167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173</v>
      </c>
      <c r="BM123" s="215" t="s">
        <v>1385</v>
      </c>
    </row>
    <row r="124" s="2" customFormat="1">
      <c r="A124" s="38"/>
      <c r="B124" s="39"/>
      <c r="C124" s="40"/>
      <c r="D124" s="217" t="s">
        <v>175</v>
      </c>
      <c r="E124" s="40"/>
      <c r="F124" s="218" t="s">
        <v>1280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175</v>
      </c>
      <c r="AU124" s="17" t="s">
        <v>83</v>
      </c>
    </row>
    <row r="125" s="13" customFormat="1">
      <c r="A125" s="13"/>
      <c r="B125" s="222"/>
      <c r="C125" s="223"/>
      <c r="D125" s="217" t="s">
        <v>177</v>
      </c>
      <c r="E125" s="224" t="s">
        <v>19</v>
      </c>
      <c r="F125" s="225" t="s">
        <v>1386</v>
      </c>
      <c r="G125" s="223"/>
      <c r="H125" s="226">
        <v>94.5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177</v>
      </c>
      <c r="AU125" s="232" t="s">
        <v>83</v>
      </c>
      <c r="AV125" s="13" t="s">
        <v>83</v>
      </c>
      <c r="AW125" s="13" t="s">
        <v>33</v>
      </c>
      <c r="AX125" s="13" t="s">
        <v>81</v>
      </c>
      <c r="AY125" s="232" t="s">
        <v>167</v>
      </c>
    </row>
    <row r="126" s="2" customFormat="1" ht="16.5" customHeight="1">
      <c r="A126" s="38"/>
      <c r="B126" s="39"/>
      <c r="C126" s="204" t="s">
        <v>8</v>
      </c>
      <c r="D126" s="204" t="s">
        <v>169</v>
      </c>
      <c r="E126" s="205" t="s">
        <v>1282</v>
      </c>
      <c r="F126" s="206" t="s">
        <v>1283</v>
      </c>
      <c r="G126" s="207" t="s">
        <v>182</v>
      </c>
      <c r="H126" s="208">
        <v>75.599999999999994</v>
      </c>
      <c r="I126" s="209"/>
      <c r="J126" s="210">
        <f>ROUND(I126*H126,2)</f>
        <v>0</v>
      </c>
      <c r="K126" s="206" t="s">
        <v>183</v>
      </c>
      <c r="L126" s="44"/>
      <c r="M126" s="211" t="s">
        <v>19</v>
      </c>
      <c r="N126" s="212" t="s">
        <v>44</v>
      </c>
      <c r="O126" s="84"/>
      <c r="P126" s="213">
        <f>O126*H126</f>
        <v>0</v>
      </c>
      <c r="Q126" s="213">
        <v>3.0000000000000001E-05</v>
      </c>
      <c r="R126" s="213">
        <f>Q126*H126</f>
        <v>0.0022680000000000001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173</v>
      </c>
      <c r="AT126" s="215" t="s">
        <v>169</v>
      </c>
      <c r="AU126" s="215" t="s">
        <v>83</v>
      </c>
      <c r="AY126" s="17" t="s">
        <v>167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173</v>
      </c>
      <c r="BM126" s="215" t="s">
        <v>1387</v>
      </c>
    </row>
    <row r="127" s="2" customFormat="1">
      <c r="A127" s="38"/>
      <c r="B127" s="39"/>
      <c r="C127" s="40"/>
      <c r="D127" s="244" t="s">
        <v>185</v>
      </c>
      <c r="E127" s="40"/>
      <c r="F127" s="245" t="s">
        <v>1285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185</v>
      </c>
      <c r="AU127" s="17" t="s">
        <v>83</v>
      </c>
    </row>
    <row r="128" s="2" customFormat="1" ht="16.5" customHeight="1">
      <c r="A128" s="38"/>
      <c r="B128" s="39"/>
      <c r="C128" s="246" t="s">
        <v>271</v>
      </c>
      <c r="D128" s="246" t="s">
        <v>252</v>
      </c>
      <c r="E128" s="247" t="s">
        <v>1287</v>
      </c>
      <c r="F128" s="248" t="s">
        <v>1288</v>
      </c>
      <c r="G128" s="249" t="s">
        <v>182</v>
      </c>
      <c r="H128" s="250">
        <v>75.599999999999994</v>
      </c>
      <c r="I128" s="251"/>
      <c r="J128" s="252">
        <f>ROUND(I128*H128,2)</f>
        <v>0</v>
      </c>
      <c r="K128" s="248" t="s">
        <v>183</v>
      </c>
      <c r="L128" s="253"/>
      <c r="M128" s="254" t="s">
        <v>19</v>
      </c>
      <c r="N128" s="255" t="s">
        <v>44</v>
      </c>
      <c r="O128" s="84"/>
      <c r="P128" s="213">
        <f>O128*H128</f>
        <v>0</v>
      </c>
      <c r="Q128" s="213">
        <v>0.00050000000000000001</v>
      </c>
      <c r="R128" s="213">
        <f>Q128*H128</f>
        <v>0.0378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220</v>
      </c>
      <c r="AT128" s="215" t="s">
        <v>252</v>
      </c>
      <c r="AU128" s="215" t="s">
        <v>83</v>
      </c>
      <c r="AY128" s="17" t="s">
        <v>167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173</v>
      </c>
      <c r="BM128" s="215" t="s">
        <v>1388</v>
      </c>
    </row>
    <row r="129" s="13" customFormat="1">
      <c r="A129" s="13"/>
      <c r="B129" s="222"/>
      <c r="C129" s="223"/>
      <c r="D129" s="217" t="s">
        <v>177</v>
      </c>
      <c r="E129" s="224" t="s">
        <v>19</v>
      </c>
      <c r="F129" s="225" t="s">
        <v>1389</v>
      </c>
      <c r="G129" s="223"/>
      <c r="H129" s="226">
        <v>75.599999999999994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177</v>
      </c>
      <c r="AU129" s="232" t="s">
        <v>83</v>
      </c>
      <c r="AV129" s="13" t="s">
        <v>83</v>
      </c>
      <c r="AW129" s="13" t="s">
        <v>33</v>
      </c>
      <c r="AX129" s="13" t="s">
        <v>81</v>
      </c>
      <c r="AY129" s="232" t="s">
        <v>167</v>
      </c>
    </row>
    <row r="130" s="2" customFormat="1" ht="21.75" customHeight="1">
      <c r="A130" s="38"/>
      <c r="B130" s="39"/>
      <c r="C130" s="204" t="s">
        <v>278</v>
      </c>
      <c r="D130" s="204" t="s">
        <v>169</v>
      </c>
      <c r="E130" s="205" t="s">
        <v>1390</v>
      </c>
      <c r="F130" s="206" t="s">
        <v>1391</v>
      </c>
      <c r="G130" s="207" t="s">
        <v>342</v>
      </c>
      <c r="H130" s="208">
        <v>63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0.0020799999999999998</v>
      </c>
      <c r="R130" s="213">
        <f>Q130*H130</f>
        <v>0.13103999999999999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173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1392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1393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2" customFormat="1">
      <c r="A132" s="38"/>
      <c r="B132" s="39"/>
      <c r="C132" s="40"/>
      <c r="D132" s="217" t="s">
        <v>175</v>
      </c>
      <c r="E132" s="40"/>
      <c r="F132" s="218" t="s">
        <v>1394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175</v>
      </c>
      <c r="AU132" s="17" t="s">
        <v>83</v>
      </c>
    </row>
    <row r="133" s="2" customFormat="1" ht="16.5" customHeight="1">
      <c r="A133" s="38"/>
      <c r="B133" s="39"/>
      <c r="C133" s="204" t="s">
        <v>285</v>
      </c>
      <c r="D133" s="204" t="s">
        <v>169</v>
      </c>
      <c r="E133" s="205" t="s">
        <v>1251</v>
      </c>
      <c r="F133" s="206" t="s">
        <v>1252</v>
      </c>
      <c r="G133" s="207" t="s">
        <v>342</v>
      </c>
      <c r="H133" s="208">
        <v>63</v>
      </c>
      <c r="I133" s="209"/>
      <c r="J133" s="210">
        <f>ROUND(I133*H133,2)</f>
        <v>0</v>
      </c>
      <c r="K133" s="206" t="s">
        <v>19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173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1395</v>
      </c>
    </row>
    <row r="134" s="2" customFormat="1" ht="16.5" customHeight="1">
      <c r="A134" s="38"/>
      <c r="B134" s="39"/>
      <c r="C134" s="246" t="s">
        <v>291</v>
      </c>
      <c r="D134" s="246" t="s">
        <v>252</v>
      </c>
      <c r="E134" s="247" t="s">
        <v>1254</v>
      </c>
      <c r="F134" s="248" t="s">
        <v>1255</v>
      </c>
      <c r="G134" s="249" t="s">
        <v>255</v>
      </c>
      <c r="H134" s="250">
        <v>0.315</v>
      </c>
      <c r="I134" s="251"/>
      <c r="J134" s="252">
        <f>ROUND(I134*H134,2)</f>
        <v>0</v>
      </c>
      <c r="K134" s="248" t="s">
        <v>19</v>
      </c>
      <c r="L134" s="253"/>
      <c r="M134" s="254" t="s">
        <v>19</v>
      </c>
      <c r="N134" s="255" t="s">
        <v>44</v>
      </c>
      <c r="O134" s="84"/>
      <c r="P134" s="213">
        <f>O134*H134</f>
        <v>0</v>
      </c>
      <c r="Q134" s="213">
        <v>0.22</v>
      </c>
      <c r="R134" s="213">
        <f>Q134*H134</f>
        <v>0.0693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220</v>
      </c>
      <c r="AT134" s="215" t="s">
        <v>252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1396</v>
      </c>
    </row>
    <row r="135" s="2" customFormat="1">
      <c r="A135" s="38"/>
      <c r="B135" s="39"/>
      <c r="C135" s="40"/>
      <c r="D135" s="217" t="s">
        <v>175</v>
      </c>
      <c r="E135" s="40"/>
      <c r="F135" s="218" t="s">
        <v>1257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83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1397</v>
      </c>
      <c r="G136" s="223"/>
      <c r="H136" s="226">
        <v>0.315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81</v>
      </c>
      <c r="AY136" s="232" t="s">
        <v>167</v>
      </c>
    </row>
    <row r="137" s="2" customFormat="1" ht="16.5" customHeight="1">
      <c r="A137" s="38"/>
      <c r="B137" s="39"/>
      <c r="C137" s="204" t="s">
        <v>297</v>
      </c>
      <c r="D137" s="204" t="s">
        <v>169</v>
      </c>
      <c r="E137" s="205" t="s">
        <v>1300</v>
      </c>
      <c r="F137" s="206" t="s">
        <v>1301</v>
      </c>
      <c r="G137" s="207" t="s">
        <v>342</v>
      </c>
      <c r="H137" s="208">
        <v>63</v>
      </c>
      <c r="I137" s="209"/>
      <c r="J137" s="210">
        <f>ROUND(I137*H137,2)</f>
        <v>0</v>
      </c>
      <c r="K137" s="206" t="s">
        <v>183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173</v>
      </c>
      <c r="AT137" s="215" t="s">
        <v>169</v>
      </c>
      <c r="AU137" s="215" t="s">
        <v>83</v>
      </c>
      <c r="AY137" s="17" t="s">
        <v>167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173</v>
      </c>
      <c r="BM137" s="215" t="s">
        <v>1398</v>
      </c>
    </row>
    <row r="138" s="2" customFormat="1">
      <c r="A138" s="38"/>
      <c r="B138" s="39"/>
      <c r="C138" s="40"/>
      <c r="D138" s="244" t="s">
        <v>185</v>
      </c>
      <c r="E138" s="40"/>
      <c r="F138" s="245" t="s">
        <v>1303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83</v>
      </c>
    </row>
    <row r="139" s="2" customFormat="1">
      <c r="A139" s="38"/>
      <c r="B139" s="39"/>
      <c r="C139" s="40"/>
      <c r="D139" s="217" t="s">
        <v>175</v>
      </c>
      <c r="E139" s="40"/>
      <c r="F139" s="218" t="s">
        <v>1304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83</v>
      </c>
    </row>
    <row r="140" s="2" customFormat="1" ht="16.5" customHeight="1">
      <c r="A140" s="38"/>
      <c r="B140" s="39"/>
      <c r="C140" s="246" t="s">
        <v>7</v>
      </c>
      <c r="D140" s="246" t="s">
        <v>252</v>
      </c>
      <c r="E140" s="247" t="s">
        <v>1305</v>
      </c>
      <c r="F140" s="248" t="s">
        <v>1306</v>
      </c>
      <c r="G140" s="249" t="s">
        <v>255</v>
      </c>
      <c r="H140" s="250">
        <v>1.8899999999999999</v>
      </c>
      <c r="I140" s="251"/>
      <c r="J140" s="252">
        <f>ROUND(I140*H140,2)</f>
        <v>0</v>
      </c>
      <c r="K140" s="248" t="s">
        <v>183</v>
      </c>
      <c r="L140" s="253"/>
      <c r="M140" s="254" t="s">
        <v>19</v>
      </c>
      <c r="N140" s="255" t="s">
        <v>44</v>
      </c>
      <c r="O140" s="84"/>
      <c r="P140" s="213">
        <f>O140*H140</f>
        <v>0</v>
      </c>
      <c r="Q140" s="213">
        <v>0.001</v>
      </c>
      <c r="R140" s="213">
        <f>Q140*H140</f>
        <v>0.00189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220</v>
      </c>
      <c r="AT140" s="215" t="s">
        <v>252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1399</v>
      </c>
    </row>
    <row r="141" s="2" customFormat="1">
      <c r="A141" s="38"/>
      <c r="B141" s="39"/>
      <c r="C141" s="40"/>
      <c r="D141" s="217" t="s">
        <v>175</v>
      </c>
      <c r="E141" s="40"/>
      <c r="F141" s="218" t="s">
        <v>1304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1400</v>
      </c>
      <c r="G142" s="223"/>
      <c r="H142" s="226">
        <v>1.8899999999999999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73</v>
      </c>
      <c r="AY142" s="232" t="s">
        <v>167</v>
      </c>
    </row>
    <row r="143" s="14" customFormat="1">
      <c r="A143" s="14"/>
      <c r="B143" s="233"/>
      <c r="C143" s="234"/>
      <c r="D143" s="217" t="s">
        <v>177</v>
      </c>
      <c r="E143" s="235" t="s">
        <v>19</v>
      </c>
      <c r="F143" s="236" t="s">
        <v>179</v>
      </c>
      <c r="G143" s="234"/>
      <c r="H143" s="237">
        <v>1.8899999999999999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177</v>
      </c>
      <c r="AU143" s="243" t="s">
        <v>83</v>
      </c>
      <c r="AV143" s="14" t="s">
        <v>173</v>
      </c>
      <c r="AW143" s="14" t="s">
        <v>33</v>
      </c>
      <c r="AX143" s="14" t="s">
        <v>81</v>
      </c>
      <c r="AY143" s="243" t="s">
        <v>167</v>
      </c>
    </row>
    <row r="144" s="2" customFormat="1" ht="16.5" customHeight="1">
      <c r="A144" s="38"/>
      <c r="B144" s="39"/>
      <c r="C144" s="204" t="s">
        <v>308</v>
      </c>
      <c r="D144" s="204" t="s">
        <v>169</v>
      </c>
      <c r="E144" s="205" t="s">
        <v>1291</v>
      </c>
      <c r="F144" s="206" t="s">
        <v>1292</v>
      </c>
      <c r="G144" s="207" t="s">
        <v>182</v>
      </c>
      <c r="H144" s="208">
        <v>63</v>
      </c>
      <c r="I144" s="209"/>
      <c r="J144" s="210">
        <f>ROUND(I144*H144,2)</f>
        <v>0</v>
      </c>
      <c r="K144" s="206" t="s">
        <v>183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173</v>
      </c>
      <c r="AT144" s="215" t="s">
        <v>169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1401</v>
      </c>
    </row>
    <row r="145" s="2" customFormat="1">
      <c r="A145" s="38"/>
      <c r="B145" s="39"/>
      <c r="C145" s="40"/>
      <c r="D145" s="244" t="s">
        <v>185</v>
      </c>
      <c r="E145" s="40"/>
      <c r="F145" s="245" t="s">
        <v>1294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83</v>
      </c>
    </row>
    <row r="146" s="2" customFormat="1">
      <c r="A146" s="38"/>
      <c r="B146" s="39"/>
      <c r="C146" s="40"/>
      <c r="D146" s="217" t="s">
        <v>175</v>
      </c>
      <c r="E146" s="40"/>
      <c r="F146" s="218" t="s">
        <v>1295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175</v>
      </c>
      <c r="AU146" s="17" t="s">
        <v>83</v>
      </c>
    </row>
    <row r="147" s="2" customFormat="1" ht="16.5" customHeight="1">
      <c r="A147" s="38"/>
      <c r="B147" s="39"/>
      <c r="C147" s="246" t="s">
        <v>314</v>
      </c>
      <c r="D147" s="246" t="s">
        <v>252</v>
      </c>
      <c r="E147" s="247" t="s">
        <v>1296</v>
      </c>
      <c r="F147" s="248" t="s">
        <v>1297</v>
      </c>
      <c r="G147" s="249" t="s">
        <v>172</v>
      </c>
      <c r="H147" s="250">
        <v>6.2999999999999998</v>
      </c>
      <c r="I147" s="251"/>
      <c r="J147" s="252">
        <f>ROUND(I147*H147,2)</f>
        <v>0</v>
      </c>
      <c r="K147" s="248" t="s">
        <v>183</v>
      </c>
      <c r="L147" s="253"/>
      <c r="M147" s="254" t="s">
        <v>19</v>
      </c>
      <c r="N147" s="255" t="s">
        <v>44</v>
      </c>
      <c r="O147" s="84"/>
      <c r="P147" s="213">
        <f>O147*H147</f>
        <v>0</v>
      </c>
      <c r="Q147" s="213">
        <v>0.20000000000000001</v>
      </c>
      <c r="R147" s="213">
        <f>Q147*H147</f>
        <v>1.26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220</v>
      </c>
      <c r="AT147" s="215" t="s">
        <v>252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1402</v>
      </c>
    </row>
    <row r="148" s="2" customFormat="1">
      <c r="A148" s="38"/>
      <c r="B148" s="39"/>
      <c r="C148" s="40"/>
      <c r="D148" s="217" t="s">
        <v>175</v>
      </c>
      <c r="E148" s="40"/>
      <c r="F148" s="218" t="s">
        <v>1403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175</v>
      </c>
      <c r="AU148" s="17" t="s">
        <v>83</v>
      </c>
    </row>
    <row r="149" s="13" customFormat="1">
      <c r="A149" s="13"/>
      <c r="B149" s="222"/>
      <c r="C149" s="223"/>
      <c r="D149" s="217" t="s">
        <v>177</v>
      </c>
      <c r="E149" s="223"/>
      <c r="F149" s="225" t="s">
        <v>1404</v>
      </c>
      <c r="G149" s="223"/>
      <c r="H149" s="226">
        <v>6.2999999999999998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4</v>
      </c>
      <c r="AX149" s="13" t="s">
        <v>81</v>
      </c>
      <c r="AY149" s="232" t="s">
        <v>167</v>
      </c>
    </row>
    <row r="150" s="2" customFormat="1" ht="16.5" customHeight="1">
      <c r="A150" s="38"/>
      <c r="B150" s="39"/>
      <c r="C150" s="246" t="s">
        <v>320</v>
      </c>
      <c r="D150" s="246" t="s">
        <v>252</v>
      </c>
      <c r="E150" s="247" t="s">
        <v>1263</v>
      </c>
      <c r="F150" s="248" t="s">
        <v>1264</v>
      </c>
      <c r="G150" s="249" t="s">
        <v>342</v>
      </c>
      <c r="H150" s="250">
        <v>60</v>
      </c>
      <c r="I150" s="251"/>
      <c r="J150" s="252">
        <f>ROUND(I150*H150,2)</f>
        <v>0</v>
      </c>
      <c r="K150" s="248" t="s">
        <v>19</v>
      </c>
      <c r="L150" s="253"/>
      <c r="M150" s="254" t="s">
        <v>19</v>
      </c>
      <c r="N150" s="255" t="s">
        <v>44</v>
      </c>
      <c r="O150" s="84"/>
      <c r="P150" s="213">
        <f>O150*H150</f>
        <v>0</v>
      </c>
      <c r="Q150" s="213">
        <v>0.01</v>
      </c>
      <c r="R150" s="213">
        <f>Q150*H150</f>
        <v>0.59999999999999998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220</v>
      </c>
      <c r="AT150" s="215" t="s">
        <v>252</v>
      </c>
      <c r="AU150" s="215" t="s">
        <v>83</v>
      </c>
      <c r="AY150" s="17" t="s">
        <v>167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173</v>
      </c>
      <c r="BM150" s="215" t="s">
        <v>1405</v>
      </c>
    </row>
    <row r="151" s="13" customFormat="1">
      <c r="A151" s="13"/>
      <c r="B151" s="222"/>
      <c r="C151" s="223"/>
      <c r="D151" s="217" t="s">
        <v>177</v>
      </c>
      <c r="E151" s="224" t="s">
        <v>19</v>
      </c>
      <c r="F151" s="225" t="s">
        <v>1406</v>
      </c>
      <c r="G151" s="223"/>
      <c r="H151" s="226">
        <v>9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177</v>
      </c>
      <c r="AU151" s="232" t="s">
        <v>83</v>
      </c>
      <c r="AV151" s="13" t="s">
        <v>83</v>
      </c>
      <c r="AW151" s="13" t="s">
        <v>33</v>
      </c>
      <c r="AX151" s="13" t="s">
        <v>73</v>
      </c>
      <c r="AY151" s="232" t="s">
        <v>167</v>
      </c>
    </row>
    <row r="152" s="13" customFormat="1">
      <c r="A152" s="13"/>
      <c r="B152" s="222"/>
      <c r="C152" s="223"/>
      <c r="D152" s="217" t="s">
        <v>177</v>
      </c>
      <c r="E152" s="224" t="s">
        <v>19</v>
      </c>
      <c r="F152" s="225" t="s">
        <v>1407</v>
      </c>
      <c r="G152" s="223"/>
      <c r="H152" s="226">
        <v>18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177</v>
      </c>
      <c r="AU152" s="232" t="s">
        <v>83</v>
      </c>
      <c r="AV152" s="13" t="s">
        <v>83</v>
      </c>
      <c r="AW152" s="13" t="s">
        <v>33</v>
      </c>
      <c r="AX152" s="13" t="s">
        <v>73</v>
      </c>
      <c r="AY152" s="232" t="s">
        <v>167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1408</v>
      </c>
      <c r="G153" s="223"/>
      <c r="H153" s="226">
        <v>19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73</v>
      </c>
      <c r="AY153" s="232" t="s">
        <v>167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1409</v>
      </c>
      <c r="G154" s="223"/>
      <c r="H154" s="226">
        <v>10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73</v>
      </c>
      <c r="AY154" s="232" t="s">
        <v>167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1410</v>
      </c>
      <c r="G155" s="223"/>
      <c r="H155" s="226">
        <v>4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73</v>
      </c>
      <c r="AY155" s="232" t="s">
        <v>167</v>
      </c>
    </row>
    <row r="156" s="14" customFormat="1">
      <c r="A156" s="14"/>
      <c r="B156" s="233"/>
      <c r="C156" s="234"/>
      <c r="D156" s="217" t="s">
        <v>177</v>
      </c>
      <c r="E156" s="235" t="s">
        <v>19</v>
      </c>
      <c r="F156" s="236" t="s">
        <v>179</v>
      </c>
      <c r="G156" s="234"/>
      <c r="H156" s="237">
        <v>60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177</v>
      </c>
      <c r="AU156" s="243" t="s">
        <v>83</v>
      </c>
      <c r="AV156" s="14" t="s">
        <v>173</v>
      </c>
      <c r="AW156" s="14" t="s">
        <v>33</v>
      </c>
      <c r="AX156" s="14" t="s">
        <v>81</v>
      </c>
      <c r="AY156" s="243" t="s">
        <v>167</v>
      </c>
    </row>
    <row r="157" s="2" customFormat="1" ht="16.5" customHeight="1">
      <c r="A157" s="38"/>
      <c r="B157" s="39"/>
      <c r="C157" s="246" t="s">
        <v>326</v>
      </c>
      <c r="D157" s="246" t="s">
        <v>252</v>
      </c>
      <c r="E157" s="247" t="s">
        <v>1411</v>
      </c>
      <c r="F157" s="248" t="s">
        <v>1412</v>
      </c>
      <c r="G157" s="249" t="s">
        <v>342</v>
      </c>
      <c r="H157" s="250">
        <v>3</v>
      </c>
      <c r="I157" s="251"/>
      <c r="J157" s="252">
        <f>ROUND(I157*H157,2)</f>
        <v>0</v>
      </c>
      <c r="K157" s="248" t="s">
        <v>19</v>
      </c>
      <c r="L157" s="253"/>
      <c r="M157" s="254" t="s">
        <v>19</v>
      </c>
      <c r="N157" s="255" t="s">
        <v>44</v>
      </c>
      <c r="O157" s="84"/>
      <c r="P157" s="213">
        <f>O157*H157</f>
        <v>0</v>
      </c>
      <c r="Q157" s="213">
        <v>0.01</v>
      </c>
      <c r="R157" s="213">
        <f>Q157*H157</f>
        <v>0.029999999999999999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220</v>
      </c>
      <c r="AT157" s="215" t="s">
        <v>252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173</v>
      </c>
      <c r="BM157" s="215" t="s">
        <v>1413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1414</v>
      </c>
      <c r="G158" s="223"/>
      <c r="H158" s="226">
        <v>3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81</v>
      </c>
      <c r="AY158" s="232" t="s">
        <v>167</v>
      </c>
    </row>
    <row r="159" s="2" customFormat="1" ht="16.5" customHeight="1">
      <c r="A159" s="38"/>
      <c r="B159" s="39"/>
      <c r="C159" s="204" t="s">
        <v>333</v>
      </c>
      <c r="D159" s="204" t="s">
        <v>169</v>
      </c>
      <c r="E159" s="205" t="s">
        <v>1309</v>
      </c>
      <c r="F159" s="206" t="s">
        <v>1310</v>
      </c>
      <c r="G159" s="207" t="s">
        <v>172</v>
      </c>
      <c r="H159" s="208">
        <v>1.29</v>
      </c>
      <c r="I159" s="209"/>
      <c r="J159" s="210">
        <f>ROUND(I159*H159,2)</f>
        <v>0</v>
      </c>
      <c r="K159" s="206" t="s">
        <v>183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173</v>
      </c>
      <c r="AT159" s="215" t="s">
        <v>169</v>
      </c>
      <c r="AU159" s="215" t="s">
        <v>83</v>
      </c>
      <c r="AY159" s="17" t="s">
        <v>167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173</v>
      </c>
      <c r="BM159" s="215" t="s">
        <v>1415</v>
      </c>
    </row>
    <row r="160" s="2" customFormat="1">
      <c r="A160" s="38"/>
      <c r="B160" s="39"/>
      <c r="C160" s="40"/>
      <c r="D160" s="244" t="s">
        <v>185</v>
      </c>
      <c r="E160" s="40"/>
      <c r="F160" s="245" t="s">
        <v>1312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185</v>
      </c>
      <c r="AU160" s="17" t="s">
        <v>83</v>
      </c>
    </row>
    <row r="161" s="2" customFormat="1">
      <c r="A161" s="38"/>
      <c r="B161" s="39"/>
      <c r="C161" s="40"/>
      <c r="D161" s="217" t="s">
        <v>175</v>
      </c>
      <c r="E161" s="40"/>
      <c r="F161" s="218" t="s">
        <v>1313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175</v>
      </c>
      <c r="AU161" s="17" t="s">
        <v>83</v>
      </c>
    </row>
    <row r="162" s="13" customFormat="1">
      <c r="A162" s="13"/>
      <c r="B162" s="222"/>
      <c r="C162" s="223"/>
      <c r="D162" s="217" t="s">
        <v>177</v>
      </c>
      <c r="E162" s="224" t="s">
        <v>19</v>
      </c>
      <c r="F162" s="225" t="s">
        <v>1416</v>
      </c>
      <c r="G162" s="223"/>
      <c r="H162" s="226">
        <v>1.2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177</v>
      </c>
      <c r="AU162" s="232" t="s">
        <v>83</v>
      </c>
      <c r="AV162" s="13" t="s">
        <v>83</v>
      </c>
      <c r="AW162" s="13" t="s">
        <v>33</v>
      </c>
      <c r="AX162" s="13" t="s">
        <v>73</v>
      </c>
      <c r="AY162" s="232" t="s">
        <v>167</v>
      </c>
    </row>
    <row r="163" s="13" customFormat="1">
      <c r="A163" s="13"/>
      <c r="B163" s="222"/>
      <c r="C163" s="223"/>
      <c r="D163" s="217" t="s">
        <v>177</v>
      </c>
      <c r="E163" s="224" t="s">
        <v>19</v>
      </c>
      <c r="F163" s="225" t="s">
        <v>1417</v>
      </c>
      <c r="G163" s="223"/>
      <c r="H163" s="226">
        <v>0.089999999999999997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177</v>
      </c>
      <c r="AU163" s="232" t="s">
        <v>83</v>
      </c>
      <c r="AV163" s="13" t="s">
        <v>83</v>
      </c>
      <c r="AW163" s="13" t="s">
        <v>33</v>
      </c>
      <c r="AX163" s="13" t="s">
        <v>73</v>
      </c>
      <c r="AY163" s="232" t="s">
        <v>167</v>
      </c>
    </row>
    <row r="164" s="14" customFormat="1">
      <c r="A164" s="14"/>
      <c r="B164" s="233"/>
      <c r="C164" s="234"/>
      <c r="D164" s="217" t="s">
        <v>177</v>
      </c>
      <c r="E164" s="235" t="s">
        <v>19</v>
      </c>
      <c r="F164" s="236" t="s">
        <v>179</v>
      </c>
      <c r="G164" s="234"/>
      <c r="H164" s="237">
        <v>1.29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3" t="s">
        <v>177</v>
      </c>
      <c r="AU164" s="243" t="s">
        <v>83</v>
      </c>
      <c r="AV164" s="14" t="s">
        <v>173</v>
      </c>
      <c r="AW164" s="14" t="s">
        <v>33</v>
      </c>
      <c r="AX164" s="14" t="s">
        <v>81</v>
      </c>
      <c r="AY164" s="243" t="s">
        <v>167</v>
      </c>
    </row>
    <row r="165" s="2" customFormat="1" ht="16.5" customHeight="1">
      <c r="A165" s="38"/>
      <c r="B165" s="39"/>
      <c r="C165" s="204" t="s">
        <v>339</v>
      </c>
      <c r="D165" s="204" t="s">
        <v>169</v>
      </c>
      <c r="E165" s="205" t="s">
        <v>1315</v>
      </c>
      <c r="F165" s="206" t="s">
        <v>1316</v>
      </c>
      <c r="G165" s="207" t="s">
        <v>172</v>
      </c>
      <c r="H165" s="208">
        <v>1.29</v>
      </c>
      <c r="I165" s="209"/>
      <c r="J165" s="210">
        <f>ROUND(I165*H165,2)</f>
        <v>0</v>
      </c>
      <c r="K165" s="206" t="s">
        <v>183</v>
      </c>
      <c r="L165" s="44"/>
      <c r="M165" s="211" t="s">
        <v>19</v>
      </c>
      <c r="N165" s="212" t="s">
        <v>44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173</v>
      </c>
      <c r="AT165" s="215" t="s">
        <v>169</v>
      </c>
      <c r="AU165" s="215" t="s">
        <v>83</v>
      </c>
      <c r="AY165" s="17" t="s">
        <v>167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173</v>
      </c>
      <c r="BM165" s="215" t="s">
        <v>1418</v>
      </c>
    </row>
    <row r="166" s="2" customFormat="1">
      <c r="A166" s="38"/>
      <c r="B166" s="39"/>
      <c r="C166" s="40"/>
      <c r="D166" s="244" t="s">
        <v>185</v>
      </c>
      <c r="E166" s="40"/>
      <c r="F166" s="245" t="s">
        <v>1318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185</v>
      </c>
      <c r="AU166" s="17" t="s">
        <v>83</v>
      </c>
    </row>
    <row r="167" s="2" customFormat="1" ht="16.5" customHeight="1">
      <c r="A167" s="38"/>
      <c r="B167" s="39"/>
      <c r="C167" s="246" t="s">
        <v>346</v>
      </c>
      <c r="D167" s="246" t="s">
        <v>252</v>
      </c>
      <c r="E167" s="247" t="s">
        <v>1319</v>
      </c>
      <c r="F167" s="248" t="s">
        <v>1320</v>
      </c>
      <c r="G167" s="249" t="s">
        <v>172</v>
      </c>
      <c r="H167" s="250">
        <v>1.29</v>
      </c>
      <c r="I167" s="251"/>
      <c r="J167" s="252">
        <f>ROUND(I167*H167,2)</f>
        <v>0</v>
      </c>
      <c r="K167" s="248" t="s">
        <v>183</v>
      </c>
      <c r="L167" s="253"/>
      <c r="M167" s="254" t="s">
        <v>19</v>
      </c>
      <c r="N167" s="255" t="s">
        <v>44</v>
      </c>
      <c r="O167" s="84"/>
      <c r="P167" s="213">
        <f>O167*H167</f>
        <v>0</v>
      </c>
      <c r="Q167" s="213">
        <v>1</v>
      </c>
      <c r="R167" s="213">
        <f>Q167*H167</f>
        <v>1.29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220</v>
      </c>
      <c r="AT167" s="215" t="s">
        <v>252</v>
      </c>
      <c r="AU167" s="215" t="s">
        <v>83</v>
      </c>
      <c r="AY167" s="17" t="s">
        <v>167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173</v>
      </c>
      <c r="BM167" s="215" t="s">
        <v>1419</v>
      </c>
    </row>
    <row r="168" s="2" customFormat="1">
      <c r="A168" s="38"/>
      <c r="B168" s="39"/>
      <c r="C168" s="40"/>
      <c r="D168" s="217" t="s">
        <v>175</v>
      </c>
      <c r="E168" s="40"/>
      <c r="F168" s="218" t="s">
        <v>1322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175</v>
      </c>
      <c r="AU168" s="17" t="s">
        <v>83</v>
      </c>
    </row>
    <row r="169" s="12" customFormat="1" ht="22.8" customHeight="1">
      <c r="A169" s="12"/>
      <c r="B169" s="188"/>
      <c r="C169" s="189"/>
      <c r="D169" s="190" t="s">
        <v>72</v>
      </c>
      <c r="E169" s="202" t="s">
        <v>173</v>
      </c>
      <c r="F169" s="202" t="s">
        <v>270</v>
      </c>
      <c r="G169" s="189"/>
      <c r="H169" s="189"/>
      <c r="I169" s="192"/>
      <c r="J169" s="203">
        <f>BK169</f>
        <v>0</v>
      </c>
      <c r="K169" s="189"/>
      <c r="L169" s="194"/>
      <c r="M169" s="195"/>
      <c r="N169" s="196"/>
      <c r="O169" s="196"/>
      <c r="P169" s="197">
        <f>SUM(P170:P171)</f>
        <v>0</v>
      </c>
      <c r="Q169" s="196"/>
      <c r="R169" s="197">
        <f>SUM(R170:R171)</f>
        <v>5.9924966399999997</v>
      </c>
      <c r="S169" s="196"/>
      <c r="T169" s="198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81</v>
      </c>
      <c r="AT169" s="200" t="s">
        <v>72</v>
      </c>
      <c r="AU169" s="200" t="s">
        <v>81</v>
      </c>
      <c r="AY169" s="199" t="s">
        <v>167</v>
      </c>
      <c r="BK169" s="201">
        <f>SUM(BK170:BK171)</f>
        <v>0</v>
      </c>
    </row>
    <row r="170" s="2" customFormat="1" ht="16.5" customHeight="1">
      <c r="A170" s="38"/>
      <c r="B170" s="39"/>
      <c r="C170" s="204" t="s">
        <v>352</v>
      </c>
      <c r="D170" s="204" t="s">
        <v>169</v>
      </c>
      <c r="E170" s="205" t="s">
        <v>1420</v>
      </c>
      <c r="F170" s="206" t="s">
        <v>1421</v>
      </c>
      <c r="G170" s="207" t="s">
        <v>172</v>
      </c>
      <c r="H170" s="208">
        <v>2.8079999999999998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2.13408</v>
      </c>
      <c r="R170" s="213">
        <f>Q170*H170</f>
        <v>5.9924966399999997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173</v>
      </c>
      <c r="AT170" s="215" t="s">
        <v>169</v>
      </c>
      <c r="AU170" s="215" t="s">
        <v>83</v>
      </c>
      <c r="AY170" s="17" t="s">
        <v>167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173</v>
      </c>
      <c r="BM170" s="215" t="s">
        <v>1422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1423</v>
      </c>
      <c r="G171" s="223"/>
      <c r="H171" s="226">
        <v>2.8079999999999998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81</v>
      </c>
      <c r="AY171" s="232" t="s">
        <v>167</v>
      </c>
    </row>
    <row r="172" s="12" customFormat="1" ht="22.8" customHeight="1">
      <c r="A172" s="12"/>
      <c r="B172" s="188"/>
      <c r="C172" s="189"/>
      <c r="D172" s="190" t="s">
        <v>72</v>
      </c>
      <c r="E172" s="202" t="s">
        <v>409</v>
      </c>
      <c r="F172" s="202" t="s">
        <v>410</v>
      </c>
      <c r="G172" s="189"/>
      <c r="H172" s="189"/>
      <c r="I172" s="192"/>
      <c r="J172" s="203">
        <f>BK172</f>
        <v>0</v>
      </c>
      <c r="K172" s="189"/>
      <c r="L172" s="194"/>
      <c r="M172" s="195"/>
      <c r="N172" s="196"/>
      <c r="O172" s="196"/>
      <c r="P172" s="197">
        <f>SUM(P173:P174)</f>
        <v>0</v>
      </c>
      <c r="Q172" s="196"/>
      <c r="R172" s="197">
        <f>SUM(R173:R174)</f>
        <v>0</v>
      </c>
      <c r="S172" s="196"/>
      <c r="T172" s="198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9" t="s">
        <v>81</v>
      </c>
      <c r="AT172" s="200" t="s">
        <v>72</v>
      </c>
      <c r="AU172" s="200" t="s">
        <v>81</v>
      </c>
      <c r="AY172" s="199" t="s">
        <v>167</v>
      </c>
      <c r="BK172" s="201">
        <f>SUM(BK173:BK174)</f>
        <v>0</v>
      </c>
    </row>
    <row r="173" s="2" customFormat="1" ht="16.5" customHeight="1">
      <c r="A173" s="38"/>
      <c r="B173" s="39"/>
      <c r="C173" s="204" t="s">
        <v>357</v>
      </c>
      <c r="D173" s="204" t="s">
        <v>169</v>
      </c>
      <c r="E173" s="205" t="s">
        <v>1344</v>
      </c>
      <c r="F173" s="206" t="s">
        <v>1345</v>
      </c>
      <c r="G173" s="207" t="s">
        <v>360</v>
      </c>
      <c r="H173" s="208">
        <v>10.718</v>
      </c>
      <c r="I173" s="209"/>
      <c r="J173" s="210">
        <f>ROUND(I173*H173,2)</f>
        <v>0</v>
      </c>
      <c r="K173" s="206" t="s">
        <v>183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173</v>
      </c>
      <c r="AT173" s="215" t="s">
        <v>169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173</v>
      </c>
      <c r="BM173" s="215" t="s">
        <v>1424</v>
      </c>
    </row>
    <row r="174" s="2" customFormat="1">
      <c r="A174" s="38"/>
      <c r="B174" s="39"/>
      <c r="C174" s="40"/>
      <c r="D174" s="244" t="s">
        <v>185</v>
      </c>
      <c r="E174" s="40"/>
      <c r="F174" s="245" t="s">
        <v>1347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185</v>
      </c>
      <c r="AU174" s="17" t="s">
        <v>83</v>
      </c>
    </row>
    <row r="175" s="12" customFormat="1" ht="25.92" customHeight="1">
      <c r="A175" s="12"/>
      <c r="B175" s="188"/>
      <c r="C175" s="189"/>
      <c r="D175" s="190" t="s">
        <v>72</v>
      </c>
      <c r="E175" s="191" t="s">
        <v>416</v>
      </c>
      <c r="F175" s="191" t="s">
        <v>417</v>
      </c>
      <c r="G175" s="189"/>
      <c r="H175" s="189"/>
      <c r="I175" s="192"/>
      <c r="J175" s="193">
        <f>BK175</f>
        <v>0</v>
      </c>
      <c r="K175" s="189"/>
      <c r="L175" s="194"/>
      <c r="M175" s="195"/>
      <c r="N175" s="196"/>
      <c r="O175" s="196"/>
      <c r="P175" s="197">
        <f>P176+P186+P190+P194+P198+P202</f>
        <v>0</v>
      </c>
      <c r="Q175" s="196"/>
      <c r="R175" s="197">
        <f>R176+R186+R190+R194+R198+R202</f>
        <v>0</v>
      </c>
      <c r="S175" s="196"/>
      <c r="T175" s="198">
        <f>T176+T186+T190+T194+T198+T202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200</v>
      </c>
      <c r="AT175" s="200" t="s">
        <v>72</v>
      </c>
      <c r="AU175" s="200" t="s">
        <v>73</v>
      </c>
      <c r="AY175" s="199" t="s">
        <v>167</v>
      </c>
      <c r="BK175" s="201">
        <f>BK176+BK186+BK190+BK194+BK198+BK202</f>
        <v>0</v>
      </c>
    </row>
    <row r="176" s="12" customFormat="1" ht="22.8" customHeight="1">
      <c r="A176" s="12"/>
      <c r="B176" s="188"/>
      <c r="C176" s="189"/>
      <c r="D176" s="190" t="s">
        <v>72</v>
      </c>
      <c r="E176" s="202" t="s">
        <v>418</v>
      </c>
      <c r="F176" s="202" t="s">
        <v>419</v>
      </c>
      <c r="G176" s="189"/>
      <c r="H176" s="189"/>
      <c r="I176" s="192"/>
      <c r="J176" s="203">
        <f>BK176</f>
        <v>0</v>
      </c>
      <c r="K176" s="189"/>
      <c r="L176" s="194"/>
      <c r="M176" s="195"/>
      <c r="N176" s="196"/>
      <c r="O176" s="196"/>
      <c r="P176" s="197">
        <f>SUM(P177:P185)</f>
        <v>0</v>
      </c>
      <c r="Q176" s="196"/>
      <c r="R176" s="197">
        <f>SUM(R177:R185)</f>
        <v>0</v>
      </c>
      <c r="S176" s="196"/>
      <c r="T176" s="198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9" t="s">
        <v>200</v>
      </c>
      <c r="AT176" s="200" t="s">
        <v>72</v>
      </c>
      <c r="AU176" s="200" t="s">
        <v>81</v>
      </c>
      <c r="AY176" s="199" t="s">
        <v>167</v>
      </c>
      <c r="BK176" s="201">
        <f>SUM(BK177:BK185)</f>
        <v>0</v>
      </c>
    </row>
    <row r="177" s="2" customFormat="1" ht="16.5" customHeight="1">
      <c r="A177" s="38"/>
      <c r="B177" s="39"/>
      <c r="C177" s="204" t="s">
        <v>363</v>
      </c>
      <c r="D177" s="204" t="s">
        <v>169</v>
      </c>
      <c r="E177" s="205" t="s">
        <v>421</v>
      </c>
      <c r="F177" s="206" t="s">
        <v>422</v>
      </c>
      <c r="G177" s="207" t="s">
        <v>423</v>
      </c>
      <c r="H177" s="208">
        <v>1</v>
      </c>
      <c r="I177" s="209"/>
      <c r="J177" s="210">
        <f>ROUND(I177*H177,2)</f>
        <v>0</v>
      </c>
      <c r="K177" s="206" t="s">
        <v>183</v>
      </c>
      <c r="L177" s="44"/>
      <c r="M177" s="211" t="s">
        <v>19</v>
      </c>
      <c r="N177" s="212" t="s">
        <v>44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424</v>
      </c>
      <c r="AT177" s="215" t="s">
        <v>169</v>
      </c>
      <c r="AU177" s="215" t="s">
        <v>83</v>
      </c>
      <c r="AY177" s="17" t="s">
        <v>167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424</v>
      </c>
      <c r="BM177" s="215" t="s">
        <v>1425</v>
      </c>
    </row>
    <row r="178" s="2" customFormat="1">
      <c r="A178" s="38"/>
      <c r="B178" s="39"/>
      <c r="C178" s="40"/>
      <c r="D178" s="244" t="s">
        <v>185</v>
      </c>
      <c r="E178" s="40"/>
      <c r="F178" s="245" t="s">
        <v>426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185</v>
      </c>
      <c r="AU178" s="17" t="s">
        <v>83</v>
      </c>
    </row>
    <row r="179" s="2" customFormat="1">
      <c r="A179" s="38"/>
      <c r="B179" s="39"/>
      <c r="C179" s="40"/>
      <c r="D179" s="217" t="s">
        <v>175</v>
      </c>
      <c r="E179" s="40"/>
      <c r="F179" s="218" t="s">
        <v>427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175</v>
      </c>
      <c r="AU179" s="17" t="s">
        <v>83</v>
      </c>
    </row>
    <row r="180" s="2" customFormat="1" ht="16.5" customHeight="1">
      <c r="A180" s="38"/>
      <c r="B180" s="39"/>
      <c r="C180" s="204" t="s">
        <v>369</v>
      </c>
      <c r="D180" s="204" t="s">
        <v>169</v>
      </c>
      <c r="E180" s="205" t="s">
        <v>447</v>
      </c>
      <c r="F180" s="206" t="s">
        <v>448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1426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450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451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2" customFormat="1" ht="16.5" customHeight="1">
      <c r="A183" s="38"/>
      <c r="B183" s="39"/>
      <c r="C183" s="204" t="s">
        <v>374</v>
      </c>
      <c r="D183" s="204" t="s">
        <v>169</v>
      </c>
      <c r="E183" s="205" t="s">
        <v>453</v>
      </c>
      <c r="F183" s="206" t="s">
        <v>454</v>
      </c>
      <c r="G183" s="207" t="s">
        <v>423</v>
      </c>
      <c r="H183" s="208">
        <v>1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424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424</v>
      </c>
      <c r="BM183" s="215" t="s">
        <v>1427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456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2" customFormat="1">
      <c r="A185" s="38"/>
      <c r="B185" s="39"/>
      <c r="C185" s="40"/>
      <c r="D185" s="217" t="s">
        <v>175</v>
      </c>
      <c r="E185" s="40"/>
      <c r="F185" s="218" t="s">
        <v>457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83</v>
      </c>
    </row>
    <row r="186" s="12" customFormat="1" ht="22.8" customHeight="1">
      <c r="A186" s="12"/>
      <c r="B186" s="188"/>
      <c r="C186" s="189"/>
      <c r="D186" s="190" t="s">
        <v>72</v>
      </c>
      <c r="E186" s="202" t="s">
        <v>458</v>
      </c>
      <c r="F186" s="202" t="s">
        <v>459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SUM(P187:P189)</f>
        <v>0</v>
      </c>
      <c r="Q186" s="196"/>
      <c r="R186" s="197">
        <f>SUM(R187:R189)</f>
        <v>0</v>
      </c>
      <c r="S186" s="196"/>
      <c r="T186" s="198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200</v>
      </c>
      <c r="AT186" s="200" t="s">
        <v>72</v>
      </c>
      <c r="AU186" s="200" t="s">
        <v>81</v>
      </c>
      <c r="AY186" s="199" t="s">
        <v>167</v>
      </c>
      <c r="BK186" s="201">
        <f>SUM(BK187:BK189)</f>
        <v>0</v>
      </c>
    </row>
    <row r="187" s="2" customFormat="1" ht="16.5" customHeight="1">
      <c r="A187" s="38"/>
      <c r="B187" s="39"/>
      <c r="C187" s="204" t="s">
        <v>385</v>
      </c>
      <c r="D187" s="204" t="s">
        <v>169</v>
      </c>
      <c r="E187" s="205" t="s">
        <v>461</v>
      </c>
      <c r="F187" s="206" t="s">
        <v>459</v>
      </c>
      <c r="G187" s="207" t="s">
        <v>423</v>
      </c>
      <c r="H187" s="208">
        <v>1</v>
      </c>
      <c r="I187" s="209"/>
      <c r="J187" s="210">
        <f>ROUND(I187*H187,2)</f>
        <v>0</v>
      </c>
      <c r="K187" s="206" t="s">
        <v>183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424</v>
      </c>
      <c r="AT187" s="215" t="s">
        <v>169</v>
      </c>
      <c r="AU187" s="215" t="s">
        <v>83</v>
      </c>
      <c r="AY187" s="17" t="s">
        <v>167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424</v>
      </c>
      <c r="BM187" s="215" t="s">
        <v>1428</v>
      </c>
    </row>
    <row r="188" s="2" customFormat="1">
      <c r="A188" s="38"/>
      <c r="B188" s="39"/>
      <c r="C188" s="40"/>
      <c r="D188" s="244" t="s">
        <v>185</v>
      </c>
      <c r="E188" s="40"/>
      <c r="F188" s="245" t="s">
        <v>463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185</v>
      </c>
      <c r="AU188" s="17" t="s">
        <v>83</v>
      </c>
    </row>
    <row r="189" s="2" customFormat="1">
      <c r="A189" s="38"/>
      <c r="B189" s="39"/>
      <c r="C189" s="40"/>
      <c r="D189" s="217" t="s">
        <v>175</v>
      </c>
      <c r="E189" s="40"/>
      <c r="F189" s="218" t="s">
        <v>439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175</v>
      </c>
      <c r="AU189" s="17" t="s">
        <v>83</v>
      </c>
    </row>
    <row r="190" s="12" customFormat="1" ht="22.8" customHeight="1">
      <c r="A190" s="12"/>
      <c r="B190" s="188"/>
      <c r="C190" s="189"/>
      <c r="D190" s="190" t="s">
        <v>72</v>
      </c>
      <c r="E190" s="202" t="s">
        <v>464</v>
      </c>
      <c r="F190" s="202" t="s">
        <v>465</v>
      </c>
      <c r="G190" s="189"/>
      <c r="H190" s="189"/>
      <c r="I190" s="192"/>
      <c r="J190" s="203">
        <f>BK190</f>
        <v>0</v>
      </c>
      <c r="K190" s="189"/>
      <c r="L190" s="194"/>
      <c r="M190" s="195"/>
      <c r="N190" s="196"/>
      <c r="O190" s="196"/>
      <c r="P190" s="197">
        <f>SUM(P191:P193)</f>
        <v>0</v>
      </c>
      <c r="Q190" s="196"/>
      <c r="R190" s="197">
        <f>SUM(R191:R193)</f>
        <v>0</v>
      </c>
      <c r="S190" s="196"/>
      <c r="T190" s="198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200</v>
      </c>
      <c r="AT190" s="200" t="s">
        <v>72</v>
      </c>
      <c r="AU190" s="200" t="s">
        <v>81</v>
      </c>
      <c r="AY190" s="199" t="s">
        <v>167</v>
      </c>
      <c r="BK190" s="201">
        <f>SUM(BK191:BK193)</f>
        <v>0</v>
      </c>
    </row>
    <row r="191" s="2" customFormat="1" ht="16.5" customHeight="1">
      <c r="A191" s="38"/>
      <c r="B191" s="39"/>
      <c r="C191" s="204" t="s">
        <v>390</v>
      </c>
      <c r="D191" s="204" t="s">
        <v>169</v>
      </c>
      <c r="E191" s="205" t="s">
        <v>467</v>
      </c>
      <c r="F191" s="206" t="s">
        <v>465</v>
      </c>
      <c r="G191" s="207" t="s">
        <v>423</v>
      </c>
      <c r="H191" s="208">
        <v>1</v>
      </c>
      <c r="I191" s="209"/>
      <c r="J191" s="210">
        <f>ROUND(I191*H191,2)</f>
        <v>0</v>
      </c>
      <c r="K191" s="206" t="s">
        <v>183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424</v>
      </c>
      <c r="AT191" s="215" t="s">
        <v>169</v>
      </c>
      <c r="AU191" s="215" t="s">
        <v>83</v>
      </c>
      <c r="AY191" s="17" t="s">
        <v>167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424</v>
      </c>
      <c r="BM191" s="215" t="s">
        <v>1429</v>
      </c>
    </row>
    <row r="192" s="2" customFormat="1">
      <c r="A192" s="38"/>
      <c r="B192" s="39"/>
      <c r="C192" s="40"/>
      <c r="D192" s="244" t="s">
        <v>185</v>
      </c>
      <c r="E192" s="40"/>
      <c r="F192" s="245" t="s">
        <v>469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185</v>
      </c>
      <c r="AU192" s="17" t="s">
        <v>83</v>
      </c>
    </row>
    <row r="193" s="2" customFormat="1">
      <c r="A193" s="38"/>
      <c r="B193" s="39"/>
      <c r="C193" s="40"/>
      <c r="D193" s="217" t="s">
        <v>175</v>
      </c>
      <c r="E193" s="40"/>
      <c r="F193" s="218" t="s">
        <v>470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83</v>
      </c>
    </row>
    <row r="194" s="12" customFormat="1" ht="22.8" customHeight="1">
      <c r="A194" s="12"/>
      <c r="B194" s="188"/>
      <c r="C194" s="189"/>
      <c r="D194" s="190" t="s">
        <v>72</v>
      </c>
      <c r="E194" s="202" t="s">
        <v>471</v>
      </c>
      <c r="F194" s="202" t="s">
        <v>472</v>
      </c>
      <c r="G194" s="189"/>
      <c r="H194" s="189"/>
      <c r="I194" s="192"/>
      <c r="J194" s="203">
        <f>BK194</f>
        <v>0</v>
      </c>
      <c r="K194" s="189"/>
      <c r="L194" s="194"/>
      <c r="M194" s="195"/>
      <c r="N194" s="196"/>
      <c r="O194" s="196"/>
      <c r="P194" s="197">
        <f>SUM(P195:P197)</f>
        <v>0</v>
      </c>
      <c r="Q194" s="196"/>
      <c r="R194" s="197">
        <f>SUM(R195:R197)</f>
        <v>0</v>
      </c>
      <c r="S194" s="196"/>
      <c r="T194" s="198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9" t="s">
        <v>200</v>
      </c>
      <c r="AT194" s="200" t="s">
        <v>72</v>
      </c>
      <c r="AU194" s="200" t="s">
        <v>81</v>
      </c>
      <c r="AY194" s="199" t="s">
        <v>167</v>
      </c>
      <c r="BK194" s="201">
        <f>SUM(BK195:BK197)</f>
        <v>0</v>
      </c>
    </row>
    <row r="195" s="2" customFormat="1" ht="16.5" customHeight="1">
      <c r="A195" s="38"/>
      <c r="B195" s="39"/>
      <c r="C195" s="204" t="s">
        <v>395</v>
      </c>
      <c r="D195" s="204" t="s">
        <v>169</v>
      </c>
      <c r="E195" s="205" t="s">
        <v>486</v>
      </c>
      <c r="F195" s="206" t="s">
        <v>487</v>
      </c>
      <c r="G195" s="207" t="s">
        <v>423</v>
      </c>
      <c r="H195" s="208">
        <v>1</v>
      </c>
      <c r="I195" s="209"/>
      <c r="J195" s="210">
        <f>ROUND(I195*H195,2)</f>
        <v>0</v>
      </c>
      <c r="K195" s="206" t="s">
        <v>183</v>
      </c>
      <c r="L195" s="44"/>
      <c r="M195" s="211" t="s">
        <v>19</v>
      </c>
      <c r="N195" s="212" t="s">
        <v>44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424</v>
      </c>
      <c r="AT195" s="215" t="s">
        <v>169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424</v>
      </c>
      <c r="BM195" s="215" t="s">
        <v>1430</v>
      </c>
    </row>
    <row r="196" s="2" customFormat="1">
      <c r="A196" s="38"/>
      <c r="B196" s="39"/>
      <c r="C196" s="40"/>
      <c r="D196" s="244" t="s">
        <v>185</v>
      </c>
      <c r="E196" s="40"/>
      <c r="F196" s="245" t="s">
        <v>489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185</v>
      </c>
      <c r="AU196" s="17" t="s">
        <v>83</v>
      </c>
    </row>
    <row r="197" s="2" customFormat="1">
      <c r="A197" s="38"/>
      <c r="B197" s="39"/>
      <c r="C197" s="40"/>
      <c r="D197" s="217" t="s">
        <v>175</v>
      </c>
      <c r="E197" s="40"/>
      <c r="F197" s="218" t="s">
        <v>490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83</v>
      </c>
    </row>
    <row r="198" s="12" customFormat="1" ht="22.8" customHeight="1">
      <c r="A198" s="12"/>
      <c r="B198" s="188"/>
      <c r="C198" s="189"/>
      <c r="D198" s="190" t="s">
        <v>72</v>
      </c>
      <c r="E198" s="202" t="s">
        <v>491</v>
      </c>
      <c r="F198" s="202" t="s">
        <v>492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SUM(P199:P201)</f>
        <v>0</v>
      </c>
      <c r="Q198" s="196"/>
      <c r="R198" s="197">
        <f>SUM(R199:R201)</f>
        <v>0</v>
      </c>
      <c r="S198" s="196"/>
      <c r="T198" s="198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200</v>
      </c>
      <c r="AT198" s="200" t="s">
        <v>72</v>
      </c>
      <c r="AU198" s="200" t="s">
        <v>81</v>
      </c>
      <c r="AY198" s="199" t="s">
        <v>167</v>
      </c>
      <c r="BK198" s="201">
        <f>SUM(BK199:BK201)</f>
        <v>0</v>
      </c>
    </row>
    <row r="199" s="2" customFormat="1" ht="16.5" customHeight="1">
      <c r="A199" s="38"/>
      <c r="B199" s="39"/>
      <c r="C199" s="204" t="s">
        <v>411</v>
      </c>
      <c r="D199" s="204" t="s">
        <v>169</v>
      </c>
      <c r="E199" s="205" t="s">
        <v>494</v>
      </c>
      <c r="F199" s="206" t="s">
        <v>492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1431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496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439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497</v>
      </c>
      <c r="F202" s="202" t="s">
        <v>498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200</v>
      </c>
      <c r="AT202" s="200" t="s">
        <v>72</v>
      </c>
      <c r="AU202" s="200" t="s">
        <v>81</v>
      </c>
      <c r="AY202" s="199" t="s">
        <v>167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566</v>
      </c>
      <c r="D203" s="204" t="s">
        <v>169</v>
      </c>
      <c r="E203" s="205" t="s">
        <v>500</v>
      </c>
      <c r="F203" s="206" t="s">
        <v>498</v>
      </c>
      <c r="G203" s="207" t="s">
        <v>423</v>
      </c>
      <c r="H203" s="208">
        <v>1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424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424</v>
      </c>
      <c r="BM203" s="215" t="s">
        <v>1432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502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439</v>
      </c>
      <c r="G205" s="40"/>
      <c r="H205" s="40"/>
      <c r="I205" s="219"/>
      <c r="J205" s="40"/>
      <c r="K205" s="40"/>
      <c r="L205" s="44"/>
      <c r="M205" s="256"/>
      <c r="N205" s="257"/>
      <c r="O205" s="258"/>
      <c r="P205" s="258"/>
      <c r="Q205" s="258"/>
      <c r="R205" s="258"/>
      <c r="S205" s="258"/>
      <c r="T205" s="259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2" customFormat="1" ht="6.96" customHeight="1">
      <c r="A206" s="38"/>
      <c r="B206" s="59"/>
      <c r="C206" s="60"/>
      <c r="D206" s="60"/>
      <c r="E206" s="60"/>
      <c r="F206" s="60"/>
      <c r="G206" s="60"/>
      <c r="H206" s="60"/>
      <c r="I206" s="60"/>
      <c r="J206" s="60"/>
      <c r="K206" s="60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Bbq7eyor/2DKAVyi7Sml8gScFbX17Mg9unOgpS3U2LRDURBXNsFRdaF9yUAYq6NtFqp4PYe/PUtpqVaF+aBudg==" hashValue="uRBZ/5njyrw/K5F4nUIqILrsIfv/r3Y9RQ7Y61tsQnjYpXU2YiKcbzPIHKld9wDk/NVv248vS/MPXRA3eqMf0w==" algorithmName="SHA-512" password="CC35"/>
  <autoFilter ref="C89:K20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100" r:id="rId2" display="https://podminky.urs.cz/item/CS_URS_2022_02/181411121"/>
    <hyperlink ref="F105" r:id="rId3" display="https://podminky.urs.cz/item/CS_URS_2022_02/183101114"/>
    <hyperlink ref="F107" r:id="rId4" display="https://podminky.urs.cz/item/CS_URS_2022_02/183101115"/>
    <hyperlink ref="F109" r:id="rId5" display="https://podminky.urs.cz/item/CS_URS_2022_02/183403112"/>
    <hyperlink ref="F111" r:id="rId6" display="https://podminky.urs.cz/item/CS_URS_2022_02/183403151"/>
    <hyperlink ref="F113" r:id="rId7" display="https://podminky.urs.cz/item/CS_URS_2022_02/183403152"/>
    <hyperlink ref="F115" r:id="rId8" display="https://podminky.urs.cz/item/CS_URS_2022_02/184102114"/>
    <hyperlink ref="F117" r:id="rId9" display="https://podminky.urs.cz/item/CS_URS_2022_02/184201112"/>
    <hyperlink ref="F119" r:id="rId10" display="https://podminky.urs.cz/item/CS_URS_2022_02/184215133"/>
    <hyperlink ref="F127" r:id="rId11" display="https://podminky.urs.cz/item/CS_URS_2022_02/184501141"/>
    <hyperlink ref="F131" r:id="rId12" display="https://podminky.urs.cz/item/CS_URS_2022_02/184813121"/>
    <hyperlink ref="F138" r:id="rId13" display="https://podminky.urs.cz/item/CS_URS_2022_02/184816111"/>
    <hyperlink ref="F145" r:id="rId14" display="https://podminky.urs.cz/item/CS_URS_2022_02/184911421"/>
    <hyperlink ref="F160" r:id="rId15" display="https://podminky.urs.cz/item/CS_URS_2022_02/185804312"/>
    <hyperlink ref="F166" r:id="rId16" display="https://podminky.urs.cz/item/CS_URS_2022_02/185851121"/>
    <hyperlink ref="F174" r:id="rId17" display="https://podminky.urs.cz/item/CS_URS_2022_02/998231311"/>
    <hyperlink ref="F178" r:id="rId18" display="https://podminky.urs.cz/item/CS_URS_2022_02/011002000"/>
    <hyperlink ref="F181" r:id="rId19" display="https://podminky.urs.cz/item/CS_URS_2022_02/012203000"/>
    <hyperlink ref="F184" r:id="rId20" display="https://podminky.urs.cz/item/CS_URS_2022_02/013254000"/>
    <hyperlink ref="F188" r:id="rId21" display="https://podminky.urs.cz/item/CS_URS_2022_02/020001000"/>
    <hyperlink ref="F192" r:id="rId22" display="https://podminky.urs.cz/item/CS_URS_2022_02/030001000"/>
    <hyperlink ref="F196" r:id="rId23" display="https://podminky.urs.cz/item/CS_URS_2022_02/045002000"/>
    <hyperlink ref="F200" r:id="rId24" display="https://podminky.urs.cz/item/CS_URS_2022_02/060001000"/>
    <hyperlink ref="F204" r:id="rId25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1433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ROUND((SUM(BE90:BE198)),  2)</f>
        <v>0</v>
      </c>
      <c r="G33" s="38"/>
      <c r="H33" s="38"/>
      <c r="I33" s="148">
        <v>0.20999999999999999</v>
      </c>
      <c r="J33" s="147">
        <f>ROUND(((SUM(BE90:BE198))*I33),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ROUND((SUM(BF90:BF198)),  2)</f>
        <v>0</v>
      </c>
      <c r="G34" s="38"/>
      <c r="H34" s="38"/>
      <c r="I34" s="148">
        <v>0.14999999999999999</v>
      </c>
      <c r="J34" s="147">
        <f>ROUND(((SUM(BF90:BF198))*I34),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ROUND((SUM(BG90:BG198)),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ROUND((SUM(BH90:BH198)),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ROUND((SUM(BI90:BI198)),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SO803 - Interakční prvek IP8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140</v>
      </c>
      <c r="E62" s="174"/>
      <c r="F62" s="174"/>
      <c r="G62" s="174"/>
      <c r="H62" s="174"/>
      <c r="I62" s="174"/>
      <c r="J62" s="175">
        <f>J162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J165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J168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J169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J179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J183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J187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J191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J195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SO803 - Interakční prvek IP8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P91+P168</f>
        <v>0</v>
      </c>
      <c r="Q90" s="96"/>
      <c r="R90" s="185">
        <f>R91+R168</f>
        <v>8.3796580800000005</v>
      </c>
      <c r="S90" s="96"/>
      <c r="T90" s="186">
        <f>T91+T168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BK91+BK168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P92+P162+P165</f>
        <v>0</v>
      </c>
      <c r="Q91" s="196"/>
      <c r="R91" s="197">
        <f>R92+R162+R165</f>
        <v>8.3796580800000005</v>
      </c>
      <c r="S91" s="196"/>
      <c r="T91" s="198">
        <f>T92+T162+T165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BK92+BK162+BK165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SUM(P93:P161)</f>
        <v>0</v>
      </c>
      <c r="Q92" s="196"/>
      <c r="R92" s="197">
        <f>SUM(R93:R161)</f>
        <v>3.3090839999999999</v>
      </c>
      <c r="S92" s="196"/>
      <c r="T92" s="198">
        <f>SUM(T93:T161)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SUM(BK93:BK161)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1215</v>
      </c>
      <c r="F93" s="206" t="s">
        <v>1216</v>
      </c>
      <c r="G93" s="207" t="s">
        <v>342</v>
      </c>
      <c r="H93" s="208">
        <v>39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1434</v>
      </c>
    </row>
    <row r="94" s="2" customFormat="1">
      <c r="A94" s="38"/>
      <c r="B94" s="39"/>
      <c r="C94" s="40"/>
      <c r="D94" s="244" t="s">
        <v>185</v>
      </c>
      <c r="E94" s="40"/>
      <c r="F94" s="245" t="s">
        <v>1218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4.15" customHeight="1">
      <c r="A96" s="38"/>
      <c r="B96" s="39"/>
      <c r="C96" s="204" t="s">
        <v>83</v>
      </c>
      <c r="D96" s="204" t="s">
        <v>169</v>
      </c>
      <c r="E96" s="205" t="s">
        <v>757</v>
      </c>
      <c r="F96" s="206" t="s">
        <v>758</v>
      </c>
      <c r="G96" s="207" t="s">
        <v>182</v>
      </c>
      <c r="H96" s="208">
        <v>2580</v>
      </c>
      <c r="I96" s="209"/>
      <c r="J96" s="210">
        <f>ROUND(I96*H96,2)</f>
        <v>0</v>
      </c>
      <c r="K96" s="206" t="s">
        <v>183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1435</v>
      </c>
    </row>
    <row r="97" s="2" customFormat="1">
      <c r="A97" s="38"/>
      <c r="B97" s="39"/>
      <c r="C97" s="40"/>
      <c r="D97" s="244" t="s">
        <v>185</v>
      </c>
      <c r="E97" s="40"/>
      <c r="F97" s="245" t="s">
        <v>760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185</v>
      </c>
      <c r="AU97" s="17" t="s">
        <v>83</v>
      </c>
    </row>
    <row r="98" s="2" customFormat="1" ht="16.5" customHeight="1">
      <c r="A98" s="38"/>
      <c r="B98" s="39"/>
      <c r="C98" s="246" t="s">
        <v>188</v>
      </c>
      <c r="D98" s="246" t="s">
        <v>252</v>
      </c>
      <c r="E98" s="247" t="s">
        <v>253</v>
      </c>
      <c r="F98" s="248" t="s">
        <v>254</v>
      </c>
      <c r="G98" s="249" t="s">
        <v>255</v>
      </c>
      <c r="H98" s="250">
        <v>38.700000000000003</v>
      </c>
      <c r="I98" s="251"/>
      <c r="J98" s="252">
        <f>ROUND(I98*H98,2)</f>
        <v>0</v>
      </c>
      <c r="K98" s="248" t="s">
        <v>183</v>
      </c>
      <c r="L98" s="253"/>
      <c r="M98" s="254" t="s">
        <v>19</v>
      </c>
      <c r="N98" s="255" t="s">
        <v>44</v>
      </c>
      <c r="O98" s="84"/>
      <c r="P98" s="213">
        <f>O98*H98</f>
        <v>0</v>
      </c>
      <c r="Q98" s="213">
        <v>0.001</v>
      </c>
      <c r="R98" s="213">
        <f>Q98*H98</f>
        <v>0.038700000000000005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220</v>
      </c>
      <c r="AT98" s="215" t="s">
        <v>252</v>
      </c>
      <c r="AU98" s="215" t="s">
        <v>83</v>
      </c>
      <c r="AY98" s="17" t="s">
        <v>167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173</v>
      </c>
      <c r="BM98" s="215" t="s">
        <v>1436</v>
      </c>
    </row>
    <row r="99" s="2" customFormat="1">
      <c r="A99" s="38"/>
      <c r="B99" s="39"/>
      <c r="C99" s="40"/>
      <c r="D99" s="217" t="s">
        <v>175</v>
      </c>
      <c r="E99" s="40"/>
      <c r="F99" s="218" t="s">
        <v>1363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175</v>
      </c>
      <c r="AU99" s="17" t="s">
        <v>83</v>
      </c>
    </row>
    <row r="100" s="13" customFormat="1">
      <c r="A100" s="13"/>
      <c r="B100" s="222"/>
      <c r="C100" s="223"/>
      <c r="D100" s="217" t="s">
        <v>177</v>
      </c>
      <c r="E100" s="224" t="s">
        <v>19</v>
      </c>
      <c r="F100" s="225" t="s">
        <v>1437</v>
      </c>
      <c r="G100" s="223"/>
      <c r="H100" s="226">
        <v>38.700000000000003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177</v>
      </c>
      <c r="AU100" s="232" t="s">
        <v>83</v>
      </c>
      <c r="AV100" s="13" t="s">
        <v>83</v>
      </c>
      <c r="AW100" s="13" t="s">
        <v>33</v>
      </c>
      <c r="AX100" s="13" t="s">
        <v>81</v>
      </c>
      <c r="AY100" s="232" t="s">
        <v>167</v>
      </c>
    </row>
    <row r="101" s="2" customFormat="1" ht="24.15" customHeight="1">
      <c r="A101" s="38"/>
      <c r="B101" s="39"/>
      <c r="C101" s="204" t="s">
        <v>173</v>
      </c>
      <c r="D101" s="204" t="s">
        <v>169</v>
      </c>
      <c r="E101" s="205" t="s">
        <v>1235</v>
      </c>
      <c r="F101" s="206" t="s">
        <v>1236</v>
      </c>
      <c r="G101" s="207" t="s">
        <v>342</v>
      </c>
      <c r="H101" s="208">
        <v>39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1438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1238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2" customFormat="1" ht="16.5" customHeight="1">
      <c r="A103" s="38"/>
      <c r="B103" s="39"/>
      <c r="C103" s="204" t="s">
        <v>200</v>
      </c>
      <c r="D103" s="204" t="s">
        <v>169</v>
      </c>
      <c r="E103" s="205" t="s">
        <v>1239</v>
      </c>
      <c r="F103" s="206" t="s">
        <v>1240</v>
      </c>
      <c r="G103" s="207" t="s">
        <v>182</v>
      </c>
      <c r="H103" s="208">
        <v>2619</v>
      </c>
      <c r="I103" s="209"/>
      <c r="J103" s="210">
        <f>ROUND(I103*H103,2)</f>
        <v>0</v>
      </c>
      <c r="K103" s="206" t="s">
        <v>183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173</v>
      </c>
      <c r="AT103" s="215" t="s">
        <v>169</v>
      </c>
      <c r="AU103" s="215" t="s">
        <v>83</v>
      </c>
      <c r="AY103" s="17" t="s">
        <v>167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173</v>
      </c>
      <c r="BM103" s="215" t="s">
        <v>1439</v>
      </c>
    </row>
    <row r="104" s="2" customFormat="1">
      <c r="A104" s="38"/>
      <c r="B104" s="39"/>
      <c r="C104" s="40"/>
      <c r="D104" s="244" t="s">
        <v>185</v>
      </c>
      <c r="E104" s="40"/>
      <c r="F104" s="245" t="s">
        <v>1242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185</v>
      </c>
      <c r="AU104" s="17" t="s">
        <v>83</v>
      </c>
    </row>
    <row r="105" s="2" customFormat="1" ht="16.5" customHeight="1">
      <c r="A105" s="38"/>
      <c r="B105" s="39"/>
      <c r="C105" s="204" t="s">
        <v>206</v>
      </c>
      <c r="D105" s="204" t="s">
        <v>169</v>
      </c>
      <c r="E105" s="205" t="s">
        <v>1243</v>
      </c>
      <c r="F105" s="206" t="s">
        <v>1244</v>
      </c>
      <c r="G105" s="207" t="s">
        <v>182</v>
      </c>
      <c r="H105" s="208">
        <v>2619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1440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1246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2" customFormat="1" ht="16.5" customHeight="1">
      <c r="A107" s="38"/>
      <c r="B107" s="39"/>
      <c r="C107" s="204" t="s">
        <v>213</v>
      </c>
      <c r="D107" s="204" t="s">
        <v>169</v>
      </c>
      <c r="E107" s="205" t="s">
        <v>1247</v>
      </c>
      <c r="F107" s="206" t="s">
        <v>1248</v>
      </c>
      <c r="G107" s="207" t="s">
        <v>182</v>
      </c>
      <c r="H107" s="208">
        <v>2619</v>
      </c>
      <c r="I107" s="209"/>
      <c r="J107" s="210">
        <f>ROUND(I107*H107,2)</f>
        <v>0</v>
      </c>
      <c r="K107" s="206" t="s">
        <v>183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173</v>
      </c>
      <c r="AT107" s="215" t="s">
        <v>169</v>
      </c>
      <c r="AU107" s="215" t="s">
        <v>83</v>
      </c>
      <c r="AY107" s="17" t="s">
        <v>167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173</v>
      </c>
      <c r="BM107" s="215" t="s">
        <v>1441</v>
      </c>
    </row>
    <row r="108" s="2" customFormat="1">
      <c r="A108" s="38"/>
      <c r="B108" s="39"/>
      <c r="C108" s="40"/>
      <c r="D108" s="244" t="s">
        <v>185</v>
      </c>
      <c r="E108" s="40"/>
      <c r="F108" s="245" t="s">
        <v>1250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185</v>
      </c>
      <c r="AU108" s="17" t="s">
        <v>83</v>
      </c>
    </row>
    <row r="109" s="2" customFormat="1" ht="16.5" customHeight="1">
      <c r="A109" s="38"/>
      <c r="B109" s="39"/>
      <c r="C109" s="246" t="s">
        <v>220</v>
      </c>
      <c r="D109" s="246" t="s">
        <v>252</v>
      </c>
      <c r="E109" s="247" t="s">
        <v>1411</v>
      </c>
      <c r="F109" s="248" t="s">
        <v>1442</v>
      </c>
      <c r="G109" s="249" t="s">
        <v>342</v>
      </c>
      <c r="H109" s="250">
        <v>39</v>
      </c>
      <c r="I109" s="251"/>
      <c r="J109" s="252">
        <f>ROUND(I109*H109,2)</f>
        <v>0</v>
      </c>
      <c r="K109" s="248" t="s">
        <v>19</v>
      </c>
      <c r="L109" s="253"/>
      <c r="M109" s="254" t="s">
        <v>19</v>
      </c>
      <c r="N109" s="255" t="s">
        <v>44</v>
      </c>
      <c r="O109" s="84"/>
      <c r="P109" s="213">
        <f>O109*H109</f>
        <v>0</v>
      </c>
      <c r="Q109" s="213">
        <v>0.01</v>
      </c>
      <c r="R109" s="213">
        <f>Q109*H109</f>
        <v>0.39000000000000001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220</v>
      </c>
      <c r="AT109" s="215" t="s">
        <v>252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1443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1444</v>
      </c>
      <c r="G110" s="223"/>
      <c r="H110" s="226">
        <v>12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73</v>
      </c>
      <c r="AY110" s="232" t="s">
        <v>167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1445</v>
      </c>
      <c r="G111" s="223"/>
      <c r="H111" s="226">
        <v>4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73</v>
      </c>
      <c r="AY111" s="232" t="s">
        <v>167</v>
      </c>
    </row>
    <row r="112" s="13" customFormat="1">
      <c r="A112" s="13"/>
      <c r="B112" s="222"/>
      <c r="C112" s="223"/>
      <c r="D112" s="217" t="s">
        <v>177</v>
      </c>
      <c r="E112" s="224" t="s">
        <v>19</v>
      </c>
      <c r="F112" s="225" t="s">
        <v>1446</v>
      </c>
      <c r="G112" s="223"/>
      <c r="H112" s="226">
        <v>3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177</v>
      </c>
      <c r="AU112" s="232" t="s">
        <v>83</v>
      </c>
      <c r="AV112" s="13" t="s">
        <v>83</v>
      </c>
      <c r="AW112" s="13" t="s">
        <v>33</v>
      </c>
      <c r="AX112" s="13" t="s">
        <v>73</v>
      </c>
      <c r="AY112" s="232" t="s">
        <v>167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1447</v>
      </c>
      <c r="G113" s="223"/>
      <c r="H113" s="226">
        <v>9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73</v>
      </c>
      <c r="AY113" s="232" t="s">
        <v>167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1448</v>
      </c>
      <c r="G114" s="223"/>
      <c r="H114" s="226">
        <v>6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73</v>
      </c>
      <c r="AY114" s="232" t="s">
        <v>167</v>
      </c>
    </row>
    <row r="115" s="13" customFormat="1">
      <c r="A115" s="13"/>
      <c r="B115" s="222"/>
      <c r="C115" s="223"/>
      <c r="D115" s="217" t="s">
        <v>177</v>
      </c>
      <c r="E115" s="224" t="s">
        <v>19</v>
      </c>
      <c r="F115" s="225" t="s">
        <v>1449</v>
      </c>
      <c r="G115" s="223"/>
      <c r="H115" s="226">
        <v>5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177</v>
      </c>
      <c r="AU115" s="232" t="s">
        <v>83</v>
      </c>
      <c r="AV115" s="13" t="s">
        <v>83</v>
      </c>
      <c r="AW115" s="13" t="s">
        <v>33</v>
      </c>
      <c r="AX115" s="13" t="s">
        <v>73</v>
      </c>
      <c r="AY115" s="232" t="s">
        <v>167</v>
      </c>
    </row>
    <row r="116" s="14" customFormat="1">
      <c r="A116" s="14"/>
      <c r="B116" s="233"/>
      <c r="C116" s="234"/>
      <c r="D116" s="217" t="s">
        <v>177</v>
      </c>
      <c r="E116" s="235" t="s">
        <v>19</v>
      </c>
      <c r="F116" s="236" t="s">
        <v>179</v>
      </c>
      <c r="G116" s="234"/>
      <c r="H116" s="237">
        <v>39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177</v>
      </c>
      <c r="AU116" s="243" t="s">
        <v>83</v>
      </c>
      <c r="AV116" s="14" t="s">
        <v>173</v>
      </c>
      <c r="AW116" s="14" t="s">
        <v>33</v>
      </c>
      <c r="AX116" s="14" t="s">
        <v>81</v>
      </c>
      <c r="AY116" s="243" t="s">
        <v>167</v>
      </c>
    </row>
    <row r="117" s="2" customFormat="1" ht="24.15" customHeight="1">
      <c r="A117" s="38"/>
      <c r="B117" s="39"/>
      <c r="C117" s="204" t="s">
        <v>225</v>
      </c>
      <c r="D117" s="204" t="s">
        <v>169</v>
      </c>
      <c r="E117" s="205" t="s">
        <v>1373</v>
      </c>
      <c r="F117" s="206" t="s">
        <v>1374</v>
      </c>
      <c r="G117" s="207" t="s">
        <v>342</v>
      </c>
      <c r="H117" s="208">
        <v>39</v>
      </c>
      <c r="I117" s="209"/>
      <c r="J117" s="210">
        <f>ROUND(I117*H117,2)</f>
        <v>0</v>
      </c>
      <c r="K117" s="206" t="s">
        <v>183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173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173</v>
      </c>
      <c r="BM117" s="215" t="s">
        <v>1450</v>
      </c>
    </row>
    <row r="118" s="2" customFormat="1">
      <c r="A118" s="38"/>
      <c r="B118" s="39"/>
      <c r="C118" s="40"/>
      <c r="D118" s="244" t="s">
        <v>185</v>
      </c>
      <c r="E118" s="40"/>
      <c r="F118" s="245" t="s">
        <v>1376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83</v>
      </c>
    </row>
    <row r="119" s="2" customFormat="1" ht="16.5" customHeight="1">
      <c r="A119" s="38"/>
      <c r="B119" s="39"/>
      <c r="C119" s="204" t="s">
        <v>231</v>
      </c>
      <c r="D119" s="204" t="s">
        <v>169</v>
      </c>
      <c r="E119" s="205" t="s">
        <v>1378</v>
      </c>
      <c r="F119" s="206" t="s">
        <v>1379</v>
      </c>
      <c r="G119" s="207" t="s">
        <v>342</v>
      </c>
      <c r="H119" s="208">
        <v>39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6.0000000000000002E-05</v>
      </c>
      <c r="R119" s="213">
        <f>Q119*H119</f>
        <v>0.0023400000000000001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173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1451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1381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2" customFormat="1">
      <c r="A121" s="38"/>
      <c r="B121" s="39"/>
      <c r="C121" s="40"/>
      <c r="D121" s="217" t="s">
        <v>175</v>
      </c>
      <c r="E121" s="40"/>
      <c r="F121" s="218" t="s">
        <v>1382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175</v>
      </c>
      <c r="AU121" s="17" t="s">
        <v>83</v>
      </c>
    </row>
    <row r="122" s="2" customFormat="1" ht="16.5" customHeight="1">
      <c r="A122" s="38"/>
      <c r="B122" s="39"/>
      <c r="C122" s="246" t="s">
        <v>237</v>
      </c>
      <c r="D122" s="246" t="s">
        <v>252</v>
      </c>
      <c r="E122" s="247" t="s">
        <v>1273</v>
      </c>
      <c r="F122" s="248" t="s">
        <v>1274</v>
      </c>
      <c r="G122" s="249" t="s">
        <v>342</v>
      </c>
      <c r="H122" s="250">
        <v>117</v>
      </c>
      <c r="I122" s="251"/>
      <c r="J122" s="252">
        <f>ROUND(I122*H122,2)</f>
        <v>0</v>
      </c>
      <c r="K122" s="248" t="s">
        <v>183</v>
      </c>
      <c r="L122" s="253"/>
      <c r="M122" s="254" t="s">
        <v>19</v>
      </c>
      <c r="N122" s="255" t="s">
        <v>44</v>
      </c>
      <c r="O122" s="84"/>
      <c r="P122" s="213">
        <f>O122*H122</f>
        <v>0</v>
      </c>
      <c r="Q122" s="213">
        <v>0.0058999999999999999</v>
      </c>
      <c r="R122" s="213">
        <f>Q122*H122</f>
        <v>0.69030000000000002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220</v>
      </c>
      <c r="AT122" s="215" t="s">
        <v>252</v>
      </c>
      <c r="AU122" s="215" t="s">
        <v>83</v>
      </c>
      <c r="AY122" s="17" t="s">
        <v>167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173</v>
      </c>
      <c r="BM122" s="215" t="s">
        <v>1452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1453</v>
      </c>
      <c r="G123" s="223"/>
      <c r="H123" s="226">
        <v>117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81</v>
      </c>
      <c r="AY123" s="232" t="s">
        <v>167</v>
      </c>
    </row>
    <row r="124" s="2" customFormat="1" ht="16.5" customHeight="1">
      <c r="A124" s="38"/>
      <c r="B124" s="39"/>
      <c r="C124" s="246" t="s">
        <v>245</v>
      </c>
      <c r="D124" s="246" t="s">
        <v>252</v>
      </c>
      <c r="E124" s="247" t="s">
        <v>1277</v>
      </c>
      <c r="F124" s="248" t="s">
        <v>1278</v>
      </c>
      <c r="G124" s="249" t="s">
        <v>329</v>
      </c>
      <c r="H124" s="250">
        <v>58.5</v>
      </c>
      <c r="I124" s="251"/>
      <c r="J124" s="252">
        <f>ROUND(I124*H124,2)</f>
        <v>0</v>
      </c>
      <c r="K124" s="248" t="s">
        <v>19</v>
      </c>
      <c r="L124" s="253"/>
      <c r="M124" s="254" t="s">
        <v>19</v>
      </c>
      <c r="N124" s="255" t="s">
        <v>44</v>
      </c>
      <c r="O124" s="84"/>
      <c r="P124" s="213">
        <f>O124*H124</f>
        <v>0</v>
      </c>
      <c r="Q124" s="213">
        <v>0.0015</v>
      </c>
      <c r="R124" s="213">
        <f>Q124*H124</f>
        <v>0.087750000000000009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220</v>
      </c>
      <c r="AT124" s="215" t="s">
        <v>252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1454</v>
      </c>
    </row>
    <row r="125" s="2" customFormat="1">
      <c r="A125" s="38"/>
      <c r="B125" s="39"/>
      <c r="C125" s="40"/>
      <c r="D125" s="217" t="s">
        <v>175</v>
      </c>
      <c r="E125" s="40"/>
      <c r="F125" s="218" t="s">
        <v>1280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175</v>
      </c>
      <c r="AU125" s="17" t="s">
        <v>83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1455</v>
      </c>
      <c r="G126" s="223"/>
      <c r="H126" s="226">
        <v>58.5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81</v>
      </c>
      <c r="AY126" s="232" t="s">
        <v>167</v>
      </c>
    </row>
    <row r="127" s="2" customFormat="1" ht="16.5" customHeight="1">
      <c r="A127" s="38"/>
      <c r="B127" s="39"/>
      <c r="C127" s="204" t="s">
        <v>251</v>
      </c>
      <c r="D127" s="204" t="s">
        <v>169</v>
      </c>
      <c r="E127" s="205" t="s">
        <v>1282</v>
      </c>
      <c r="F127" s="206" t="s">
        <v>1283</v>
      </c>
      <c r="G127" s="207" t="s">
        <v>182</v>
      </c>
      <c r="H127" s="208">
        <v>46.799999999999997</v>
      </c>
      <c r="I127" s="209"/>
      <c r="J127" s="210">
        <f>ROUND(I127*H127,2)</f>
        <v>0</v>
      </c>
      <c r="K127" s="206" t="s">
        <v>183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3.0000000000000001E-05</v>
      </c>
      <c r="R127" s="213">
        <f>Q127*H127</f>
        <v>0.0014039999999999999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173</v>
      </c>
      <c r="AT127" s="215" t="s">
        <v>169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173</v>
      </c>
      <c r="BM127" s="215" t="s">
        <v>1456</v>
      </c>
    </row>
    <row r="128" s="2" customFormat="1">
      <c r="A128" s="38"/>
      <c r="B128" s="39"/>
      <c r="C128" s="40"/>
      <c r="D128" s="244" t="s">
        <v>185</v>
      </c>
      <c r="E128" s="40"/>
      <c r="F128" s="245" t="s">
        <v>1285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185</v>
      </c>
      <c r="AU128" s="17" t="s">
        <v>83</v>
      </c>
    </row>
    <row r="129" s="13" customFormat="1">
      <c r="A129" s="13"/>
      <c r="B129" s="222"/>
      <c r="C129" s="223"/>
      <c r="D129" s="217" t="s">
        <v>177</v>
      </c>
      <c r="E129" s="224" t="s">
        <v>19</v>
      </c>
      <c r="F129" s="225" t="s">
        <v>1457</v>
      </c>
      <c r="G129" s="223"/>
      <c r="H129" s="226">
        <v>46.799999999999997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177</v>
      </c>
      <c r="AU129" s="232" t="s">
        <v>83</v>
      </c>
      <c r="AV129" s="13" t="s">
        <v>83</v>
      </c>
      <c r="AW129" s="13" t="s">
        <v>33</v>
      </c>
      <c r="AX129" s="13" t="s">
        <v>81</v>
      </c>
      <c r="AY129" s="232" t="s">
        <v>167</v>
      </c>
    </row>
    <row r="130" s="2" customFormat="1" ht="16.5" customHeight="1">
      <c r="A130" s="38"/>
      <c r="B130" s="39"/>
      <c r="C130" s="246" t="s">
        <v>258</v>
      </c>
      <c r="D130" s="246" t="s">
        <v>252</v>
      </c>
      <c r="E130" s="247" t="s">
        <v>1287</v>
      </c>
      <c r="F130" s="248" t="s">
        <v>1288</v>
      </c>
      <c r="G130" s="249" t="s">
        <v>182</v>
      </c>
      <c r="H130" s="250">
        <v>46.799999999999997</v>
      </c>
      <c r="I130" s="251"/>
      <c r="J130" s="252">
        <f>ROUND(I130*H130,2)</f>
        <v>0</v>
      </c>
      <c r="K130" s="248" t="s">
        <v>183</v>
      </c>
      <c r="L130" s="253"/>
      <c r="M130" s="254" t="s">
        <v>19</v>
      </c>
      <c r="N130" s="255" t="s">
        <v>44</v>
      </c>
      <c r="O130" s="84"/>
      <c r="P130" s="213">
        <f>O130*H130</f>
        <v>0</v>
      </c>
      <c r="Q130" s="213">
        <v>0.00050000000000000001</v>
      </c>
      <c r="R130" s="213">
        <f>Q130*H130</f>
        <v>0.023400000000000001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220</v>
      </c>
      <c r="AT130" s="215" t="s">
        <v>252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1458</v>
      </c>
    </row>
    <row r="131" s="2" customFormat="1" ht="21.75" customHeight="1">
      <c r="A131" s="38"/>
      <c r="B131" s="39"/>
      <c r="C131" s="204" t="s">
        <v>8</v>
      </c>
      <c r="D131" s="204" t="s">
        <v>169</v>
      </c>
      <c r="E131" s="205" t="s">
        <v>1390</v>
      </c>
      <c r="F131" s="206" t="s">
        <v>1391</v>
      </c>
      <c r="G131" s="207" t="s">
        <v>342</v>
      </c>
      <c r="H131" s="208">
        <v>39</v>
      </c>
      <c r="I131" s="209"/>
      <c r="J131" s="210">
        <f>ROUND(I131*H131,2)</f>
        <v>0</v>
      </c>
      <c r="K131" s="206" t="s">
        <v>183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0.0020799999999999998</v>
      </c>
      <c r="R131" s="213">
        <f>Q131*H131</f>
        <v>0.081119999999999998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173</v>
      </c>
      <c r="AT131" s="215" t="s">
        <v>169</v>
      </c>
      <c r="AU131" s="215" t="s">
        <v>83</v>
      </c>
      <c r="AY131" s="17" t="s">
        <v>167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173</v>
      </c>
      <c r="BM131" s="215" t="s">
        <v>1459</v>
      </c>
    </row>
    <row r="132" s="2" customFormat="1">
      <c r="A132" s="38"/>
      <c r="B132" s="39"/>
      <c r="C132" s="40"/>
      <c r="D132" s="244" t="s">
        <v>185</v>
      </c>
      <c r="E132" s="40"/>
      <c r="F132" s="245" t="s">
        <v>1393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185</v>
      </c>
      <c r="AU132" s="17" t="s">
        <v>83</v>
      </c>
    </row>
    <row r="133" s="2" customFormat="1">
      <c r="A133" s="38"/>
      <c r="B133" s="39"/>
      <c r="C133" s="40"/>
      <c r="D133" s="217" t="s">
        <v>175</v>
      </c>
      <c r="E133" s="40"/>
      <c r="F133" s="218" t="s">
        <v>1394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83</v>
      </c>
    </row>
    <row r="134" s="2" customFormat="1" ht="16.5" customHeight="1">
      <c r="A134" s="38"/>
      <c r="B134" s="39"/>
      <c r="C134" s="204" t="s">
        <v>271</v>
      </c>
      <c r="D134" s="204" t="s">
        <v>169</v>
      </c>
      <c r="E134" s="205" t="s">
        <v>1251</v>
      </c>
      <c r="F134" s="206" t="s">
        <v>1252</v>
      </c>
      <c r="G134" s="207" t="s">
        <v>342</v>
      </c>
      <c r="H134" s="208">
        <v>39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173</v>
      </c>
      <c r="AT134" s="215" t="s">
        <v>169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1460</v>
      </c>
    </row>
    <row r="135" s="2" customFormat="1" ht="16.5" customHeight="1">
      <c r="A135" s="38"/>
      <c r="B135" s="39"/>
      <c r="C135" s="246" t="s">
        <v>278</v>
      </c>
      <c r="D135" s="246" t="s">
        <v>252</v>
      </c>
      <c r="E135" s="247" t="s">
        <v>1254</v>
      </c>
      <c r="F135" s="248" t="s">
        <v>1255</v>
      </c>
      <c r="G135" s="249" t="s">
        <v>255</v>
      </c>
      <c r="H135" s="250">
        <v>0.19500000000000001</v>
      </c>
      <c r="I135" s="251"/>
      <c r="J135" s="252">
        <f>ROUND(I135*H135,2)</f>
        <v>0</v>
      </c>
      <c r="K135" s="248" t="s">
        <v>19</v>
      </c>
      <c r="L135" s="253"/>
      <c r="M135" s="254" t="s">
        <v>19</v>
      </c>
      <c r="N135" s="255" t="s">
        <v>44</v>
      </c>
      <c r="O135" s="84"/>
      <c r="P135" s="213">
        <f>O135*H135</f>
        <v>0</v>
      </c>
      <c r="Q135" s="213">
        <v>0.22</v>
      </c>
      <c r="R135" s="213">
        <f>Q135*H135</f>
        <v>0.042900000000000001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220</v>
      </c>
      <c r="AT135" s="215" t="s">
        <v>252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173</v>
      </c>
      <c r="BM135" s="215" t="s">
        <v>1461</v>
      </c>
    </row>
    <row r="136" s="2" customFormat="1">
      <c r="A136" s="38"/>
      <c r="B136" s="39"/>
      <c r="C136" s="40"/>
      <c r="D136" s="217" t="s">
        <v>175</v>
      </c>
      <c r="E136" s="40"/>
      <c r="F136" s="218" t="s">
        <v>1257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175</v>
      </c>
      <c r="AU136" s="17" t="s">
        <v>83</v>
      </c>
    </row>
    <row r="137" s="13" customFormat="1">
      <c r="A137" s="13"/>
      <c r="B137" s="222"/>
      <c r="C137" s="223"/>
      <c r="D137" s="217" t="s">
        <v>177</v>
      </c>
      <c r="E137" s="224" t="s">
        <v>19</v>
      </c>
      <c r="F137" s="225" t="s">
        <v>1462</v>
      </c>
      <c r="G137" s="223"/>
      <c r="H137" s="226">
        <v>0.19500000000000001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177</v>
      </c>
      <c r="AU137" s="232" t="s">
        <v>83</v>
      </c>
      <c r="AV137" s="13" t="s">
        <v>83</v>
      </c>
      <c r="AW137" s="13" t="s">
        <v>33</v>
      </c>
      <c r="AX137" s="13" t="s">
        <v>81</v>
      </c>
      <c r="AY137" s="232" t="s">
        <v>167</v>
      </c>
    </row>
    <row r="138" s="2" customFormat="1" ht="16.5" customHeight="1">
      <c r="A138" s="38"/>
      <c r="B138" s="39"/>
      <c r="C138" s="204" t="s">
        <v>285</v>
      </c>
      <c r="D138" s="204" t="s">
        <v>169</v>
      </c>
      <c r="E138" s="205" t="s">
        <v>1300</v>
      </c>
      <c r="F138" s="206" t="s">
        <v>1301</v>
      </c>
      <c r="G138" s="207" t="s">
        <v>342</v>
      </c>
      <c r="H138" s="208">
        <v>39</v>
      </c>
      <c r="I138" s="209"/>
      <c r="J138" s="210">
        <f>ROUND(I138*H138,2)</f>
        <v>0</v>
      </c>
      <c r="K138" s="206" t="s">
        <v>183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173</v>
      </c>
      <c r="AT138" s="215" t="s">
        <v>169</v>
      </c>
      <c r="AU138" s="215" t="s">
        <v>83</v>
      </c>
      <c r="AY138" s="17" t="s">
        <v>167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173</v>
      </c>
      <c r="BM138" s="215" t="s">
        <v>1463</v>
      </c>
    </row>
    <row r="139" s="2" customFormat="1">
      <c r="A139" s="38"/>
      <c r="B139" s="39"/>
      <c r="C139" s="40"/>
      <c r="D139" s="244" t="s">
        <v>185</v>
      </c>
      <c r="E139" s="40"/>
      <c r="F139" s="245" t="s">
        <v>1303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185</v>
      </c>
      <c r="AU139" s="17" t="s">
        <v>83</v>
      </c>
    </row>
    <row r="140" s="2" customFormat="1">
      <c r="A140" s="38"/>
      <c r="B140" s="39"/>
      <c r="C140" s="40"/>
      <c r="D140" s="217" t="s">
        <v>175</v>
      </c>
      <c r="E140" s="40"/>
      <c r="F140" s="218" t="s">
        <v>1304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175</v>
      </c>
      <c r="AU140" s="17" t="s">
        <v>83</v>
      </c>
    </row>
    <row r="141" s="2" customFormat="1" ht="16.5" customHeight="1">
      <c r="A141" s="38"/>
      <c r="B141" s="39"/>
      <c r="C141" s="246" t="s">
        <v>291</v>
      </c>
      <c r="D141" s="246" t="s">
        <v>252</v>
      </c>
      <c r="E141" s="247" t="s">
        <v>1305</v>
      </c>
      <c r="F141" s="248" t="s">
        <v>1306</v>
      </c>
      <c r="G141" s="249" t="s">
        <v>255</v>
      </c>
      <c r="H141" s="250">
        <v>1.1699999999999999</v>
      </c>
      <c r="I141" s="251"/>
      <c r="J141" s="252">
        <f>ROUND(I141*H141,2)</f>
        <v>0</v>
      </c>
      <c r="K141" s="248" t="s">
        <v>183</v>
      </c>
      <c r="L141" s="253"/>
      <c r="M141" s="254" t="s">
        <v>19</v>
      </c>
      <c r="N141" s="255" t="s">
        <v>44</v>
      </c>
      <c r="O141" s="84"/>
      <c r="P141" s="213">
        <f>O141*H141</f>
        <v>0</v>
      </c>
      <c r="Q141" s="213">
        <v>0.001</v>
      </c>
      <c r="R141" s="213">
        <f>Q141*H141</f>
        <v>0.00117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220</v>
      </c>
      <c r="AT141" s="215" t="s">
        <v>252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1464</v>
      </c>
    </row>
    <row r="142" s="2" customFormat="1">
      <c r="A142" s="38"/>
      <c r="B142" s="39"/>
      <c r="C142" s="40"/>
      <c r="D142" s="217" t="s">
        <v>175</v>
      </c>
      <c r="E142" s="40"/>
      <c r="F142" s="218" t="s">
        <v>1304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175</v>
      </c>
      <c r="AU142" s="17" t="s">
        <v>83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1465</v>
      </c>
      <c r="G143" s="223"/>
      <c r="H143" s="226">
        <v>1.1699999999999999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73</v>
      </c>
      <c r="AY143" s="232" t="s">
        <v>167</v>
      </c>
    </row>
    <row r="144" s="14" customFormat="1">
      <c r="A144" s="14"/>
      <c r="B144" s="233"/>
      <c r="C144" s="234"/>
      <c r="D144" s="217" t="s">
        <v>177</v>
      </c>
      <c r="E144" s="235" t="s">
        <v>19</v>
      </c>
      <c r="F144" s="236" t="s">
        <v>179</v>
      </c>
      <c r="G144" s="234"/>
      <c r="H144" s="237">
        <v>1.1699999999999999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177</v>
      </c>
      <c r="AU144" s="243" t="s">
        <v>83</v>
      </c>
      <c r="AV144" s="14" t="s">
        <v>173</v>
      </c>
      <c r="AW144" s="14" t="s">
        <v>33</v>
      </c>
      <c r="AX144" s="14" t="s">
        <v>81</v>
      </c>
      <c r="AY144" s="243" t="s">
        <v>167</v>
      </c>
    </row>
    <row r="145" s="2" customFormat="1" ht="16.5" customHeight="1">
      <c r="A145" s="38"/>
      <c r="B145" s="39"/>
      <c r="C145" s="204" t="s">
        <v>297</v>
      </c>
      <c r="D145" s="204" t="s">
        <v>169</v>
      </c>
      <c r="E145" s="205" t="s">
        <v>1291</v>
      </c>
      <c r="F145" s="206" t="s">
        <v>1292</v>
      </c>
      <c r="G145" s="207" t="s">
        <v>182</v>
      </c>
      <c r="H145" s="208">
        <v>39</v>
      </c>
      <c r="I145" s="209"/>
      <c r="J145" s="210">
        <f>ROUND(I145*H145,2)</f>
        <v>0</v>
      </c>
      <c r="K145" s="206" t="s">
        <v>183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173</v>
      </c>
      <c r="AT145" s="215" t="s">
        <v>169</v>
      </c>
      <c r="AU145" s="215" t="s">
        <v>83</v>
      </c>
      <c r="AY145" s="17" t="s">
        <v>167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173</v>
      </c>
      <c r="BM145" s="215" t="s">
        <v>1466</v>
      </c>
    </row>
    <row r="146" s="2" customFormat="1">
      <c r="A146" s="38"/>
      <c r="B146" s="39"/>
      <c r="C146" s="40"/>
      <c r="D146" s="244" t="s">
        <v>185</v>
      </c>
      <c r="E146" s="40"/>
      <c r="F146" s="245" t="s">
        <v>1294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185</v>
      </c>
      <c r="AU146" s="17" t="s">
        <v>83</v>
      </c>
    </row>
    <row r="147" s="2" customFormat="1">
      <c r="A147" s="38"/>
      <c r="B147" s="39"/>
      <c r="C147" s="40"/>
      <c r="D147" s="217" t="s">
        <v>175</v>
      </c>
      <c r="E147" s="40"/>
      <c r="F147" s="218" t="s">
        <v>1295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83</v>
      </c>
    </row>
    <row r="148" s="2" customFormat="1" ht="16.5" customHeight="1">
      <c r="A148" s="38"/>
      <c r="B148" s="39"/>
      <c r="C148" s="246" t="s">
        <v>7</v>
      </c>
      <c r="D148" s="246" t="s">
        <v>252</v>
      </c>
      <c r="E148" s="247" t="s">
        <v>1296</v>
      </c>
      <c r="F148" s="248" t="s">
        <v>1297</v>
      </c>
      <c r="G148" s="249" t="s">
        <v>172</v>
      </c>
      <c r="H148" s="250">
        <v>3.8999999999999999</v>
      </c>
      <c r="I148" s="251"/>
      <c r="J148" s="252">
        <f>ROUND(I148*H148,2)</f>
        <v>0</v>
      </c>
      <c r="K148" s="248" t="s">
        <v>183</v>
      </c>
      <c r="L148" s="253"/>
      <c r="M148" s="254" t="s">
        <v>19</v>
      </c>
      <c r="N148" s="255" t="s">
        <v>44</v>
      </c>
      <c r="O148" s="84"/>
      <c r="P148" s="213">
        <f>O148*H148</f>
        <v>0</v>
      </c>
      <c r="Q148" s="213">
        <v>0.20000000000000001</v>
      </c>
      <c r="R148" s="213">
        <f>Q148*H148</f>
        <v>0.78000000000000003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220</v>
      </c>
      <c r="AT148" s="215" t="s">
        <v>252</v>
      </c>
      <c r="AU148" s="215" t="s">
        <v>83</v>
      </c>
      <c r="AY148" s="17" t="s">
        <v>167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173</v>
      </c>
      <c r="BM148" s="215" t="s">
        <v>1467</v>
      </c>
    </row>
    <row r="149" s="2" customFormat="1">
      <c r="A149" s="38"/>
      <c r="B149" s="39"/>
      <c r="C149" s="40"/>
      <c r="D149" s="217" t="s">
        <v>175</v>
      </c>
      <c r="E149" s="40"/>
      <c r="F149" s="218" t="s">
        <v>1403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83</v>
      </c>
    </row>
    <row r="150" s="13" customFormat="1">
      <c r="A150" s="13"/>
      <c r="B150" s="222"/>
      <c r="C150" s="223"/>
      <c r="D150" s="217" t="s">
        <v>177</v>
      </c>
      <c r="E150" s="223"/>
      <c r="F150" s="225" t="s">
        <v>1468</v>
      </c>
      <c r="G150" s="223"/>
      <c r="H150" s="226">
        <v>3.8999999999999999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177</v>
      </c>
      <c r="AU150" s="232" t="s">
        <v>83</v>
      </c>
      <c r="AV150" s="13" t="s">
        <v>83</v>
      </c>
      <c r="AW150" s="13" t="s">
        <v>4</v>
      </c>
      <c r="AX150" s="13" t="s">
        <v>81</v>
      </c>
      <c r="AY150" s="232" t="s">
        <v>167</v>
      </c>
    </row>
    <row r="151" s="2" customFormat="1" ht="16.5" customHeight="1">
      <c r="A151" s="38"/>
      <c r="B151" s="39"/>
      <c r="C151" s="204" t="s">
        <v>308</v>
      </c>
      <c r="D151" s="204" t="s">
        <v>169</v>
      </c>
      <c r="E151" s="205" t="s">
        <v>1309</v>
      </c>
      <c r="F151" s="206" t="s">
        <v>1310</v>
      </c>
      <c r="G151" s="207" t="s">
        <v>172</v>
      </c>
      <c r="H151" s="208">
        <v>1.1699999999999999</v>
      </c>
      <c r="I151" s="209"/>
      <c r="J151" s="210">
        <f>ROUND(I151*H151,2)</f>
        <v>0</v>
      </c>
      <c r="K151" s="206" t="s">
        <v>183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173</v>
      </c>
      <c r="AT151" s="215" t="s">
        <v>169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1469</v>
      </c>
    </row>
    <row r="152" s="2" customFormat="1">
      <c r="A152" s="38"/>
      <c r="B152" s="39"/>
      <c r="C152" s="40"/>
      <c r="D152" s="244" t="s">
        <v>185</v>
      </c>
      <c r="E152" s="40"/>
      <c r="F152" s="245" t="s">
        <v>1312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185</v>
      </c>
      <c r="AU152" s="17" t="s">
        <v>83</v>
      </c>
    </row>
    <row r="153" s="2" customFormat="1">
      <c r="A153" s="38"/>
      <c r="B153" s="39"/>
      <c r="C153" s="40"/>
      <c r="D153" s="217" t="s">
        <v>175</v>
      </c>
      <c r="E153" s="40"/>
      <c r="F153" s="218" t="s">
        <v>1322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175</v>
      </c>
      <c r="AU153" s="17" t="s">
        <v>83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1470</v>
      </c>
      <c r="G154" s="223"/>
      <c r="H154" s="226">
        <v>0.87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73</v>
      </c>
      <c r="AY154" s="232" t="s">
        <v>167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1471</v>
      </c>
      <c r="G155" s="223"/>
      <c r="H155" s="226">
        <v>0.29999999999999999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73</v>
      </c>
      <c r="AY155" s="232" t="s">
        <v>167</v>
      </c>
    </row>
    <row r="156" s="14" customFormat="1">
      <c r="A156" s="14"/>
      <c r="B156" s="233"/>
      <c r="C156" s="234"/>
      <c r="D156" s="217" t="s">
        <v>177</v>
      </c>
      <c r="E156" s="235" t="s">
        <v>19</v>
      </c>
      <c r="F156" s="236" t="s">
        <v>179</v>
      </c>
      <c r="G156" s="234"/>
      <c r="H156" s="237">
        <v>1.1699999999999999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177</v>
      </c>
      <c r="AU156" s="243" t="s">
        <v>83</v>
      </c>
      <c r="AV156" s="14" t="s">
        <v>173</v>
      </c>
      <c r="AW156" s="14" t="s">
        <v>33</v>
      </c>
      <c r="AX156" s="14" t="s">
        <v>81</v>
      </c>
      <c r="AY156" s="243" t="s">
        <v>167</v>
      </c>
    </row>
    <row r="157" s="2" customFormat="1" ht="16.5" customHeight="1">
      <c r="A157" s="38"/>
      <c r="B157" s="39"/>
      <c r="C157" s="204" t="s">
        <v>314</v>
      </c>
      <c r="D157" s="204" t="s">
        <v>169</v>
      </c>
      <c r="E157" s="205" t="s">
        <v>1315</v>
      </c>
      <c r="F157" s="206" t="s">
        <v>1316</v>
      </c>
      <c r="G157" s="207" t="s">
        <v>172</v>
      </c>
      <c r="H157" s="208">
        <v>1.1699999999999999</v>
      </c>
      <c r="I157" s="209"/>
      <c r="J157" s="210">
        <f>ROUND(I157*H157,2)</f>
        <v>0</v>
      </c>
      <c r="K157" s="206" t="s">
        <v>183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173</v>
      </c>
      <c r="AT157" s="215" t="s">
        <v>169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173</v>
      </c>
      <c r="BM157" s="215" t="s">
        <v>1472</v>
      </c>
    </row>
    <row r="158" s="2" customFormat="1">
      <c r="A158" s="38"/>
      <c r="B158" s="39"/>
      <c r="C158" s="40"/>
      <c r="D158" s="244" t="s">
        <v>185</v>
      </c>
      <c r="E158" s="40"/>
      <c r="F158" s="245" t="s">
        <v>1318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185</v>
      </c>
      <c r="AU158" s="17" t="s">
        <v>83</v>
      </c>
    </row>
    <row r="159" s="2" customFormat="1">
      <c r="A159" s="38"/>
      <c r="B159" s="39"/>
      <c r="C159" s="40"/>
      <c r="D159" s="217" t="s">
        <v>175</v>
      </c>
      <c r="E159" s="40"/>
      <c r="F159" s="218" t="s">
        <v>1322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175</v>
      </c>
      <c r="AU159" s="17" t="s">
        <v>83</v>
      </c>
    </row>
    <row r="160" s="2" customFormat="1" ht="16.5" customHeight="1">
      <c r="A160" s="38"/>
      <c r="B160" s="39"/>
      <c r="C160" s="246" t="s">
        <v>320</v>
      </c>
      <c r="D160" s="246" t="s">
        <v>252</v>
      </c>
      <c r="E160" s="247" t="s">
        <v>1319</v>
      </c>
      <c r="F160" s="248" t="s">
        <v>1320</v>
      </c>
      <c r="G160" s="249" t="s">
        <v>172</v>
      </c>
      <c r="H160" s="250">
        <v>1.1699999999999999</v>
      </c>
      <c r="I160" s="251"/>
      <c r="J160" s="252">
        <f>ROUND(I160*H160,2)</f>
        <v>0</v>
      </c>
      <c r="K160" s="248" t="s">
        <v>183</v>
      </c>
      <c r="L160" s="253"/>
      <c r="M160" s="254" t="s">
        <v>19</v>
      </c>
      <c r="N160" s="255" t="s">
        <v>44</v>
      </c>
      <c r="O160" s="84"/>
      <c r="P160" s="213">
        <f>O160*H160</f>
        <v>0</v>
      </c>
      <c r="Q160" s="213">
        <v>1</v>
      </c>
      <c r="R160" s="213">
        <f>Q160*H160</f>
        <v>1.1699999999999999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220</v>
      </c>
      <c r="AT160" s="215" t="s">
        <v>252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173</v>
      </c>
      <c r="BM160" s="215" t="s">
        <v>1473</v>
      </c>
    </row>
    <row r="161" s="2" customFormat="1">
      <c r="A161" s="38"/>
      <c r="B161" s="39"/>
      <c r="C161" s="40"/>
      <c r="D161" s="217" t="s">
        <v>175</v>
      </c>
      <c r="E161" s="40"/>
      <c r="F161" s="218" t="s">
        <v>1322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175</v>
      </c>
      <c r="AU161" s="17" t="s">
        <v>83</v>
      </c>
    </row>
    <row r="162" s="12" customFormat="1" ht="22.8" customHeight="1">
      <c r="A162" s="12"/>
      <c r="B162" s="188"/>
      <c r="C162" s="189"/>
      <c r="D162" s="190" t="s">
        <v>72</v>
      </c>
      <c r="E162" s="202" t="s">
        <v>173</v>
      </c>
      <c r="F162" s="202" t="s">
        <v>270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SUM(P163:P164)</f>
        <v>0</v>
      </c>
      <c r="Q162" s="196"/>
      <c r="R162" s="197">
        <f>SUM(R163:R164)</f>
        <v>5.0705740800000001</v>
      </c>
      <c r="S162" s="196"/>
      <c r="T162" s="198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81</v>
      </c>
      <c r="AT162" s="200" t="s">
        <v>72</v>
      </c>
      <c r="AU162" s="200" t="s">
        <v>81</v>
      </c>
      <c r="AY162" s="199" t="s">
        <v>167</v>
      </c>
      <c r="BK162" s="201">
        <f>SUM(BK163:BK164)</f>
        <v>0</v>
      </c>
    </row>
    <row r="163" s="2" customFormat="1" ht="21.75" customHeight="1">
      <c r="A163" s="38"/>
      <c r="B163" s="39"/>
      <c r="C163" s="204" t="s">
        <v>326</v>
      </c>
      <c r="D163" s="204" t="s">
        <v>169</v>
      </c>
      <c r="E163" s="205" t="s">
        <v>1420</v>
      </c>
      <c r="F163" s="206" t="s">
        <v>1474</v>
      </c>
      <c r="G163" s="207" t="s">
        <v>172</v>
      </c>
      <c r="H163" s="208">
        <v>2.3759999999999999</v>
      </c>
      <c r="I163" s="209"/>
      <c r="J163" s="210">
        <f>ROUND(I163*H163,2)</f>
        <v>0</v>
      </c>
      <c r="K163" s="206" t="s">
        <v>19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2.13408</v>
      </c>
      <c r="R163" s="213">
        <f>Q163*H163</f>
        <v>5.0705740800000001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1475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1476</v>
      </c>
      <c r="G164" s="223"/>
      <c r="H164" s="226">
        <v>2.3759999999999999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81</v>
      </c>
      <c r="AY164" s="232" t="s">
        <v>167</v>
      </c>
    </row>
    <row r="165" s="12" customFormat="1" ht="22.8" customHeight="1">
      <c r="A165" s="12"/>
      <c r="B165" s="188"/>
      <c r="C165" s="189"/>
      <c r="D165" s="190" t="s">
        <v>72</v>
      </c>
      <c r="E165" s="202" t="s">
        <v>409</v>
      </c>
      <c r="F165" s="202" t="s">
        <v>410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SUM(P166:P167)</f>
        <v>0</v>
      </c>
      <c r="Q165" s="196"/>
      <c r="R165" s="197">
        <f>SUM(R166:R167)</f>
        <v>0</v>
      </c>
      <c r="S165" s="196"/>
      <c r="T165" s="198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81</v>
      </c>
      <c r="AT165" s="200" t="s">
        <v>72</v>
      </c>
      <c r="AU165" s="200" t="s">
        <v>81</v>
      </c>
      <c r="AY165" s="199" t="s">
        <v>167</v>
      </c>
      <c r="BK165" s="201">
        <f>SUM(BK166:BK167)</f>
        <v>0</v>
      </c>
    </row>
    <row r="166" s="2" customFormat="1" ht="16.5" customHeight="1">
      <c r="A166" s="38"/>
      <c r="B166" s="39"/>
      <c r="C166" s="204" t="s">
        <v>333</v>
      </c>
      <c r="D166" s="204" t="s">
        <v>169</v>
      </c>
      <c r="E166" s="205" t="s">
        <v>1344</v>
      </c>
      <c r="F166" s="206" t="s">
        <v>1345</v>
      </c>
      <c r="G166" s="207" t="s">
        <v>360</v>
      </c>
      <c r="H166" s="208">
        <v>8.3800000000000008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1477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1347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2" customFormat="1" ht="25.92" customHeight="1">
      <c r="A168" s="12"/>
      <c r="B168" s="188"/>
      <c r="C168" s="189"/>
      <c r="D168" s="190" t="s">
        <v>72</v>
      </c>
      <c r="E168" s="191" t="s">
        <v>416</v>
      </c>
      <c r="F168" s="191" t="s">
        <v>417</v>
      </c>
      <c r="G168" s="189"/>
      <c r="H168" s="189"/>
      <c r="I168" s="192"/>
      <c r="J168" s="193">
        <f>BK168</f>
        <v>0</v>
      </c>
      <c r="K168" s="189"/>
      <c r="L168" s="194"/>
      <c r="M168" s="195"/>
      <c r="N168" s="196"/>
      <c r="O168" s="196"/>
      <c r="P168" s="197">
        <f>P169+P179+P183+P187+P191+P195</f>
        <v>0</v>
      </c>
      <c r="Q168" s="196"/>
      <c r="R168" s="197">
        <f>R169+R179+R183+R187+R191+R195</f>
        <v>0</v>
      </c>
      <c r="S168" s="196"/>
      <c r="T168" s="198">
        <f>T169+T179+T183+T187+T191+T195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200</v>
      </c>
      <c r="AT168" s="200" t="s">
        <v>72</v>
      </c>
      <c r="AU168" s="200" t="s">
        <v>73</v>
      </c>
      <c r="AY168" s="199" t="s">
        <v>167</v>
      </c>
      <c r="BK168" s="201">
        <f>BK169+BK179+BK183+BK187+BK191+BK195</f>
        <v>0</v>
      </c>
    </row>
    <row r="169" s="12" customFormat="1" ht="22.8" customHeight="1">
      <c r="A169" s="12"/>
      <c r="B169" s="188"/>
      <c r="C169" s="189"/>
      <c r="D169" s="190" t="s">
        <v>72</v>
      </c>
      <c r="E169" s="202" t="s">
        <v>418</v>
      </c>
      <c r="F169" s="202" t="s">
        <v>419</v>
      </c>
      <c r="G169" s="189"/>
      <c r="H169" s="189"/>
      <c r="I169" s="192"/>
      <c r="J169" s="203">
        <f>BK169</f>
        <v>0</v>
      </c>
      <c r="K169" s="189"/>
      <c r="L169" s="194"/>
      <c r="M169" s="195"/>
      <c r="N169" s="196"/>
      <c r="O169" s="196"/>
      <c r="P169" s="197">
        <f>SUM(P170:P178)</f>
        <v>0</v>
      </c>
      <c r="Q169" s="196"/>
      <c r="R169" s="197">
        <f>SUM(R170:R178)</f>
        <v>0</v>
      </c>
      <c r="S169" s="196"/>
      <c r="T169" s="198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200</v>
      </c>
      <c r="AT169" s="200" t="s">
        <v>72</v>
      </c>
      <c r="AU169" s="200" t="s">
        <v>81</v>
      </c>
      <c r="AY169" s="199" t="s">
        <v>167</v>
      </c>
      <c r="BK169" s="201">
        <f>SUM(BK170:BK178)</f>
        <v>0</v>
      </c>
    </row>
    <row r="170" s="2" customFormat="1" ht="16.5" customHeight="1">
      <c r="A170" s="38"/>
      <c r="B170" s="39"/>
      <c r="C170" s="204" t="s">
        <v>339</v>
      </c>
      <c r="D170" s="204" t="s">
        <v>169</v>
      </c>
      <c r="E170" s="205" t="s">
        <v>421</v>
      </c>
      <c r="F170" s="206" t="s">
        <v>422</v>
      </c>
      <c r="G170" s="207" t="s">
        <v>423</v>
      </c>
      <c r="H170" s="208">
        <v>1</v>
      </c>
      <c r="I170" s="209"/>
      <c r="J170" s="210">
        <f>ROUND(I170*H170,2)</f>
        <v>0</v>
      </c>
      <c r="K170" s="206" t="s">
        <v>183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424</v>
      </c>
      <c r="AT170" s="215" t="s">
        <v>169</v>
      </c>
      <c r="AU170" s="215" t="s">
        <v>83</v>
      </c>
      <c r="AY170" s="17" t="s">
        <v>167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424</v>
      </c>
      <c r="BM170" s="215" t="s">
        <v>1478</v>
      </c>
    </row>
    <row r="171" s="2" customFormat="1">
      <c r="A171" s="38"/>
      <c r="B171" s="39"/>
      <c r="C171" s="40"/>
      <c r="D171" s="244" t="s">
        <v>185</v>
      </c>
      <c r="E171" s="40"/>
      <c r="F171" s="245" t="s">
        <v>426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185</v>
      </c>
      <c r="AU171" s="17" t="s">
        <v>83</v>
      </c>
    </row>
    <row r="172" s="2" customFormat="1">
      <c r="A172" s="38"/>
      <c r="B172" s="39"/>
      <c r="C172" s="40"/>
      <c r="D172" s="217" t="s">
        <v>175</v>
      </c>
      <c r="E172" s="40"/>
      <c r="F172" s="218" t="s">
        <v>427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175</v>
      </c>
      <c r="AU172" s="17" t="s">
        <v>83</v>
      </c>
    </row>
    <row r="173" s="2" customFormat="1" ht="16.5" customHeight="1">
      <c r="A173" s="38"/>
      <c r="B173" s="39"/>
      <c r="C173" s="204" t="s">
        <v>346</v>
      </c>
      <c r="D173" s="204" t="s">
        <v>169</v>
      </c>
      <c r="E173" s="205" t="s">
        <v>447</v>
      </c>
      <c r="F173" s="206" t="s">
        <v>448</v>
      </c>
      <c r="G173" s="207" t="s">
        <v>423</v>
      </c>
      <c r="H173" s="208">
        <v>1</v>
      </c>
      <c r="I173" s="209"/>
      <c r="J173" s="210">
        <f>ROUND(I173*H173,2)</f>
        <v>0</v>
      </c>
      <c r="K173" s="206" t="s">
        <v>183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424</v>
      </c>
      <c r="AT173" s="215" t="s">
        <v>169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424</v>
      </c>
      <c r="BM173" s="215" t="s">
        <v>1479</v>
      </c>
    </row>
    <row r="174" s="2" customFormat="1">
      <c r="A174" s="38"/>
      <c r="B174" s="39"/>
      <c r="C174" s="40"/>
      <c r="D174" s="244" t="s">
        <v>185</v>
      </c>
      <c r="E174" s="40"/>
      <c r="F174" s="245" t="s">
        <v>450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185</v>
      </c>
      <c r="AU174" s="17" t="s">
        <v>83</v>
      </c>
    </row>
    <row r="175" s="2" customFormat="1">
      <c r="A175" s="38"/>
      <c r="B175" s="39"/>
      <c r="C175" s="40"/>
      <c r="D175" s="217" t="s">
        <v>175</v>
      </c>
      <c r="E175" s="40"/>
      <c r="F175" s="218" t="s">
        <v>451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175</v>
      </c>
      <c r="AU175" s="17" t="s">
        <v>83</v>
      </c>
    </row>
    <row r="176" s="2" customFormat="1" ht="16.5" customHeight="1">
      <c r="A176" s="38"/>
      <c r="B176" s="39"/>
      <c r="C176" s="204" t="s">
        <v>352</v>
      </c>
      <c r="D176" s="204" t="s">
        <v>169</v>
      </c>
      <c r="E176" s="205" t="s">
        <v>453</v>
      </c>
      <c r="F176" s="206" t="s">
        <v>454</v>
      </c>
      <c r="G176" s="207" t="s">
        <v>423</v>
      </c>
      <c r="H176" s="208">
        <v>1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424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424</v>
      </c>
      <c r="BM176" s="215" t="s">
        <v>1480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456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2" customFormat="1">
      <c r="A178" s="38"/>
      <c r="B178" s="39"/>
      <c r="C178" s="40"/>
      <c r="D178" s="217" t="s">
        <v>175</v>
      </c>
      <c r="E178" s="40"/>
      <c r="F178" s="218" t="s">
        <v>457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83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458</v>
      </c>
      <c r="F179" s="202" t="s">
        <v>459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SUM(P180:P182)</f>
        <v>0</v>
      </c>
      <c r="Q179" s="196"/>
      <c r="R179" s="197">
        <f>SUM(R180:R182)</f>
        <v>0</v>
      </c>
      <c r="S179" s="196"/>
      <c r="T179" s="198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200</v>
      </c>
      <c r="AT179" s="200" t="s">
        <v>72</v>
      </c>
      <c r="AU179" s="200" t="s">
        <v>81</v>
      </c>
      <c r="AY179" s="199" t="s">
        <v>167</v>
      </c>
      <c r="BK179" s="201">
        <f>SUM(BK180:BK182)</f>
        <v>0</v>
      </c>
    </row>
    <row r="180" s="2" customFormat="1" ht="16.5" customHeight="1">
      <c r="A180" s="38"/>
      <c r="B180" s="39"/>
      <c r="C180" s="204" t="s">
        <v>357</v>
      </c>
      <c r="D180" s="204" t="s">
        <v>169</v>
      </c>
      <c r="E180" s="205" t="s">
        <v>461</v>
      </c>
      <c r="F180" s="206" t="s">
        <v>459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1481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463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439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12" customFormat="1" ht="22.8" customHeight="1">
      <c r="A183" s="12"/>
      <c r="B183" s="188"/>
      <c r="C183" s="189"/>
      <c r="D183" s="190" t="s">
        <v>72</v>
      </c>
      <c r="E183" s="202" t="s">
        <v>464</v>
      </c>
      <c r="F183" s="202" t="s">
        <v>465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SUM(P184:P186)</f>
        <v>0</v>
      </c>
      <c r="Q183" s="196"/>
      <c r="R183" s="197">
        <f>SUM(R184:R186)</f>
        <v>0</v>
      </c>
      <c r="S183" s="196"/>
      <c r="T183" s="198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9" t="s">
        <v>200</v>
      </c>
      <c r="AT183" s="200" t="s">
        <v>72</v>
      </c>
      <c r="AU183" s="200" t="s">
        <v>81</v>
      </c>
      <c r="AY183" s="199" t="s">
        <v>167</v>
      </c>
      <c r="BK183" s="201">
        <f>SUM(BK184:BK186)</f>
        <v>0</v>
      </c>
    </row>
    <row r="184" s="2" customFormat="1" ht="16.5" customHeight="1">
      <c r="A184" s="38"/>
      <c r="B184" s="39"/>
      <c r="C184" s="204" t="s">
        <v>363</v>
      </c>
      <c r="D184" s="204" t="s">
        <v>169</v>
      </c>
      <c r="E184" s="205" t="s">
        <v>467</v>
      </c>
      <c r="F184" s="206" t="s">
        <v>465</v>
      </c>
      <c r="G184" s="207" t="s">
        <v>423</v>
      </c>
      <c r="H184" s="208">
        <v>1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424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424</v>
      </c>
      <c r="BM184" s="215" t="s">
        <v>1482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469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2" customFormat="1">
      <c r="A186" s="38"/>
      <c r="B186" s="39"/>
      <c r="C186" s="40"/>
      <c r="D186" s="217" t="s">
        <v>175</v>
      </c>
      <c r="E186" s="40"/>
      <c r="F186" s="218" t="s">
        <v>470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83</v>
      </c>
    </row>
    <row r="187" s="12" customFormat="1" ht="22.8" customHeight="1">
      <c r="A187" s="12"/>
      <c r="B187" s="188"/>
      <c r="C187" s="189"/>
      <c r="D187" s="190" t="s">
        <v>72</v>
      </c>
      <c r="E187" s="202" t="s">
        <v>471</v>
      </c>
      <c r="F187" s="202" t="s">
        <v>472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SUM(P188:P190)</f>
        <v>0</v>
      </c>
      <c r="Q187" s="196"/>
      <c r="R187" s="197">
        <f>SUM(R188:R190)</f>
        <v>0</v>
      </c>
      <c r="S187" s="196"/>
      <c r="T187" s="198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200</v>
      </c>
      <c r="AT187" s="200" t="s">
        <v>72</v>
      </c>
      <c r="AU187" s="200" t="s">
        <v>81</v>
      </c>
      <c r="AY187" s="199" t="s">
        <v>167</v>
      </c>
      <c r="BK187" s="201">
        <f>SUM(BK188:BK190)</f>
        <v>0</v>
      </c>
    </row>
    <row r="188" s="2" customFormat="1" ht="16.5" customHeight="1">
      <c r="A188" s="38"/>
      <c r="B188" s="39"/>
      <c r="C188" s="204" t="s">
        <v>369</v>
      </c>
      <c r="D188" s="204" t="s">
        <v>169</v>
      </c>
      <c r="E188" s="205" t="s">
        <v>486</v>
      </c>
      <c r="F188" s="206" t="s">
        <v>487</v>
      </c>
      <c r="G188" s="207" t="s">
        <v>423</v>
      </c>
      <c r="H188" s="208">
        <v>1</v>
      </c>
      <c r="I188" s="209"/>
      <c r="J188" s="210">
        <f>ROUND(I188*H188,2)</f>
        <v>0</v>
      </c>
      <c r="K188" s="206" t="s">
        <v>183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424</v>
      </c>
      <c r="AT188" s="215" t="s">
        <v>169</v>
      </c>
      <c r="AU188" s="215" t="s">
        <v>83</v>
      </c>
      <c r="AY188" s="17" t="s">
        <v>167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424</v>
      </c>
      <c r="BM188" s="215" t="s">
        <v>1483</v>
      </c>
    </row>
    <row r="189" s="2" customFormat="1">
      <c r="A189" s="38"/>
      <c r="B189" s="39"/>
      <c r="C189" s="40"/>
      <c r="D189" s="244" t="s">
        <v>185</v>
      </c>
      <c r="E189" s="40"/>
      <c r="F189" s="245" t="s">
        <v>489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185</v>
      </c>
      <c r="AU189" s="17" t="s">
        <v>83</v>
      </c>
    </row>
    <row r="190" s="2" customFormat="1">
      <c r="A190" s="38"/>
      <c r="B190" s="39"/>
      <c r="C190" s="40"/>
      <c r="D190" s="217" t="s">
        <v>175</v>
      </c>
      <c r="E190" s="40"/>
      <c r="F190" s="218" t="s">
        <v>490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175</v>
      </c>
      <c r="AU190" s="17" t="s">
        <v>83</v>
      </c>
    </row>
    <row r="191" s="12" customFormat="1" ht="22.8" customHeight="1">
      <c r="A191" s="12"/>
      <c r="B191" s="188"/>
      <c r="C191" s="189"/>
      <c r="D191" s="190" t="s">
        <v>72</v>
      </c>
      <c r="E191" s="202" t="s">
        <v>491</v>
      </c>
      <c r="F191" s="202" t="s">
        <v>492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SUM(P192:P194)</f>
        <v>0</v>
      </c>
      <c r="Q191" s="196"/>
      <c r="R191" s="197">
        <f>SUM(R192:R194)</f>
        <v>0</v>
      </c>
      <c r="S191" s="196"/>
      <c r="T191" s="198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200</v>
      </c>
      <c r="AT191" s="200" t="s">
        <v>72</v>
      </c>
      <c r="AU191" s="200" t="s">
        <v>81</v>
      </c>
      <c r="AY191" s="199" t="s">
        <v>167</v>
      </c>
      <c r="BK191" s="201">
        <f>SUM(BK192:BK194)</f>
        <v>0</v>
      </c>
    </row>
    <row r="192" s="2" customFormat="1" ht="16.5" customHeight="1">
      <c r="A192" s="38"/>
      <c r="B192" s="39"/>
      <c r="C192" s="204" t="s">
        <v>385</v>
      </c>
      <c r="D192" s="204" t="s">
        <v>169</v>
      </c>
      <c r="E192" s="205" t="s">
        <v>494</v>
      </c>
      <c r="F192" s="206" t="s">
        <v>492</v>
      </c>
      <c r="G192" s="207" t="s">
        <v>423</v>
      </c>
      <c r="H192" s="208">
        <v>1</v>
      </c>
      <c r="I192" s="209"/>
      <c r="J192" s="210">
        <f>ROUND(I192*H192,2)</f>
        <v>0</v>
      </c>
      <c r="K192" s="206" t="s">
        <v>183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424</v>
      </c>
      <c r="AT192" s="215" t="s">
        <v>169</v>
      </c>
      <c r="AU192" s="215" t="s">
        <v>83</v>
      </c>
      <c r="AY192" s="17" t="s">
        <v>167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424</v>
      </c>
      <c r="BM192" s="215" t="s">
        <v>1484</v>
      </c>
    </row>
    <row r="193" s="2" customFormat="1">
      <c r="A193" s="38"/>
      <c r="B193" s="39"/>
      <c r="C193" s="40"/>
      <c r="D193" s="244" t="s">
        <v>185</v>
      </c>
      <c r="E193" s="40"/>
      <c r="F193" s="245" t="s">
        <v>496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185</v>
      </c>
      <c r="AU193" s="17" t="s">
        <v>83</v>
      </c>
    </row>
    <row r="194" s="2" customFormat="1">
      <c r="A194" s="38"/>
      <c r="B194" s="39"/>
      <c r="C194" s="40"/>
      <c r="D194" s="217" t="s">
        <v>175</v>
      </c>
      <c r="E194" s="40"/>
      <c r="F194" s="218" t="s">
        <v>439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83</v>
      </c>
    </row>
    <row r="195" s="12" customFormat="1" ht="22.8" customHeight="1">
      <c r="A195" s="12"/>
      <c r="B195" s="188"/>
      <c r="C195" s="189"/>
      <c r="D195" s="190" t="s">
        <v>72</v>
      </c>
      <c r="E195" s="202" t="s">
        <v>497</v>
      </c>
      <c r="F195" s="202" t="s">
        <v>498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SUM(P196:P198)</f>
        <v>0</v>
      </c>
      <c r="Q195" s="196"/>
      <c r="R195" s="197">
        <f>SUM(R196:R198)</f>
        <v>0</v>
      </c>
      <c r="S195" s="196"/>
      <c r="T195" s="198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9" t="s">
        <v>200</v>
      </c>
      <c r="AT195" s="200" t="s">
        <v>72</v>
      </c>
      <c r="AU195" s="200" t="s">
        <v>81</v>
      </c>
      <c r="AY195" s="199" t="s">
        <v>167</v>
      </c>
      <c r="BK195" s="201">
        <f>SUM(BK196:BK198)</f>
        <v>0</v>
      </c>
    </row>
    <row r="196" s="2" customFormat="1" ht="16.5" customHeight="1">
      <c r="A196" s="38"/>
      <c r="B196" s="39"/>
      <c r="C196" s="204" t="s">
        <v>390</v>
      </c>
      <c r="D196" s="204" t="s">
        <v>169</v>
      </c>
      <c r="E196" s="205" t="s">
        <v>500</v>
      </c>
      <c r="F196" s="206" t="s">
        <v>498</v>
      </c>
      <c r="G196" s="207" t="s">
        <v>423</v>
      </c>
      <c r="H196" s="208">
        <v>1</v>
      </c>
      <c r="I196" s="209"/>
      <c r="J196" s="210">
        <f>ROUND(I196*H196,2)</f>
        <v>0</v>
      </c>
      <c r="K196" s="206" t="s">
        <v>183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424</v>
      </c>
      <c r="AT196" s="215" t="s">
        <v>169</v>
      </c>
      <c r="AU196" s="215" t="s">
        <v>83</v>
      </c>
      <c r="AY196" s="17" t="s">
        <v>167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424</v>
      </c>
      <c r="BM196" s="215" t="s">
        <v>1485</v>
      </c>
    </row>
    <row r="197" s="2" customFormat="1">
      <c r="A197" s="38"/>
      <c r="B197" s="39"/>
      <c r="C197" s="40"/>
      <c r="D197" s="244" t="s">
        <v>185</v>
      </c>
      <c r="E197" s="40"/>
      <c r="F197" s="245" t="s">
        <v>502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83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439</v>
      </c>
      <c r="G198" s="40"/>
      <c r="H198" s="40"/>
      <c r="I198" s="219"/>
      <c r="J198" s="40"/>
      <c r="K198" s="40"/>
      <c r="L198" s="44"/>
      <c r="M198" s="256"/>
      <c r="N198" s="257"/>
      <c r="O198" s="258"/>
      <c r="P198" s="258"/>
      <c r="Q198" s="258"/>
      <c r="R198" s="258"/>
      <c r="S198" s="258"/>
      <c r="T198" s="259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2" customFormat="1" ht="6.96" customHeight="1">
      <c r="A199" s="38"/>
      <c r="B199" s="59"/>
      <c r="C199" s="60"/>
      <c r="D199" s="60"/>
      <c r="E199" s="60"/>
      <c r="F199" s="60"/>
      <c r="G199" s="60"/>
      <c r="H199" s="60"/>
      <c r="I199" s="60"/>
      <c r="J199" s="60"/>
      <c r="K199" s="60"/>
      <c r="L199" s="44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sheetProtection sheet="1" autoFilter="0" formatColumns="0" formatRows="0" objects="1" scenarios="1" spinCount="100000" saltValue="teunMO3I2RJYhzl06TotkiM6MNtA/5fCL0L5+XqCttMJAolHHim9Ky0nxMICuJYaH/YDdGMKc/u0N2E33U0/yQ==" hashValue="IR6Mt40Kr0KEvl15EwDtU3JJkW8x8YX90GsCyjb9oZydRCAKTj7mP4bOTyy55ydo/MX1R8KA1ZB1bGnbK/iACQ==" algorithmName="SHA-512" password="CC35"/>
  <autoFilter ref="C89:K19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97" r:id="rId2" display="https://podminky.urs.cz/item/CS_URS_2022_02/181411121"/>
    <hyperlink ref="F102" r:id="rId3" display="https://podminky.urs.cz/item/CS_URS_2022_02/183101114"/>
    <hyperlink ref="F104" r:id="rId4" display="https://podminky.urs.cz/item/CS_URS_2022_02/183403112"/>
    <hyperlink ref="F106" r:id="rId5" display="https://podminky.urs.cz/item/CS_URS_2022_02/183403151"/>
    <hyperlink ref="F108" r:id="rId6" display="https://podminky.urs.cz/item/CS_URS_2022_02/183403152"/>
    <hyperlink ref="F118" r:id="rId7" display="https://podminky.urs.cz/item/CS_URS_2022_02/184102114"/>
    <hyperlink ref="F120" r:id="rId8" display="https://podminky.urs.cz/item/CS_URS_2022_02/184215133"/>
    <hyperlink ref="F128" r:id="rId9" display="https://podminky.urs.cz/item/CS_URS_2022_02/184501141"/>
    <hyperlink ref="F132" r:id="rId10" display="https://podminky.urs.cz/item/CS_URS_2022_02/184813121"/>
    <hyperlink ref="F139" r:id="rId11" display="https://podminky.urs.cz/item/CS_URS_2022_02/184816111"/>
    <hyperlink ref="F146" r:id="rId12" display="https://podminky.urs.cz/item/CS_URS_2022_02/184911421"/>
    <hyperlink ref="F152" r:id="rId13" display="https://podminky.urs.cz/item/CS_URS_2022_02/185804312"/>
    <hyperlink ref="F158" r:id="rId14" display="https://podminky.urs.cz/item/CS_URS_2022_02/185851121"/>
    <hyperlink ref="F167" r:id="rId15" display="https://podminky.urs.cz/item/CS_URS_2022_02/998231311"/>
    <hyperlink ref="F171" r:id="rId16" display="https://podminky.urs.cz/item/CS_URS_2022_02/011002000"/>
    <hyperlink ref="F174" r:id="rId17" display="https://podminky.urs.cz/item/CS_URS_2022_02/012203000"/>
    <hyperlink ref="F177" r:id="rId18" display="https://podminky.urs.cz/item/CS_URS_2022_02/013254000"/>
    <hyperlink ref="F181" r:id="rId19" display="https://podminky.urs.cz/item/CS_URS_2022_02/020001000"/>
    <hyperlink ref="F185" r:id="rId20" display="https://podminky.urs.cz/item/CS_URS_2022_02/030001000"/>
    <hyperlink ref="F189" r:id="rId21" display="https://podminky.urs.cz/item/CS_URS_2022_02/045002000"/>
    <hyperlink ref="F193" r:id="rId22" display="https://podminky.urs.cz/item/CS_URS_2022_02/060001000"/>
    <hyperlink ref="F197" r:id="rId23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1486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ROUND((SUM(BE90:BE246)),  2)</f>
        <v>0</v>
      </c>
      <c r="G33" s="38"/>
      <c r="H33" s="38"/>
      <c r="I33" s="148">
        <v>0.20999999999999999</v>
      </c>
      <c r="J33" s="147">
        <f>ROUND(((SUM(BE90:BE246))*I33),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ROUND((SUM(BF90:BF246)),  2)</f>
        <v>0</v>
      </c>
      <c r="G34" s="38"/>
      <c r="H34" s="38"/>
      <c r="I34" s="148">
        <v>0.14999999999999999</v>
      </c>
      <c r="J34" s="147">
        <f>ROUND(((SUM(BF90:BF246))*I34),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ROUND((SUM(BG90:BG246)),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ROUND((SUM(BH90:BH246)),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ROUND((SUM(BI90:BI246)),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SO804 - Lokální biokoridor LBK92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901</v>
      </c>
      <c r="E62" s="174"/>
      <c r="F62" s="174"/>
      <c r="G62" s="174"/>
      <c r="H62" s="174"/>
      <c r="I62" s="174"/>
      <c r="J62" s="175">
        <f>J203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J213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J216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J217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J227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J231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J235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J239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J243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SO804 - Lokální biokoridor LBK92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P91+P216</f>
        <v>0</v>
      </c>
      <c r="Q90" s="96"/>
      <c r="R90" s="185">
        <f>R91+R216</f>
        <v>164.47442700000002</v>
      </c>
      <c r="S90" s="96"/>
      <c r="T90" s="186">
        <f>T91+T216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BK91+BK216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P92+P203+P213</f>
        <v>0</v>
      </c>
      <c r="Q91" s="196"/>
      <c r="R91" s="197">
        <f>R92+R203+R213</f>
        <v>164.47442700000002</v>
      </c>
      <c r="S91" s="196"/>
      <c r="T91" s="198">
        <f>T92+T203+T213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BK92+BK203+BK213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SUM(P93:P202)</f>
        <v>0</v>
      </c>
      <c r="Q92" s="196"/>
      <c r="R92" s="197">
        <f>SUM(R93:R202)</f>
        <v>162.65512700000002</v>
      </c>
      <c r="S92" s="196"/>
      <c r="T92" s="198">
        <f>SUM(T93:T202)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SUM(BK93:BK202)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1215</v>
      </c>
      <c r="F93" s="206" t="s">
        <v>1216</v>
      </c>
      <c r="G93" s="207" t="s">
        <v>342</v>
      </c>
      <c r="H93" s="208">
        <v>455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1487</v>
      </c>
    </row>
    <row r="94" s="2" customFormat="1">
      <c r="A94" s="38"/>
      <c r="B94" s="39"/>
      <c r="C94" s="40"/>
      <c r="D94" s="244" t="s">
        <v>185</v>
      </c>
      <c r="E94" s="40"/>
      <c r="F94" s="245" t="s">
        <v>1218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4.15" customHeight="1">
      <c r="A96" s="38"/>
      <c r="B96" s="39"/>
      <c r="C96" s="204" t="s">
        <v>83</v>
      </c>
      <c r="D96" s="204" t="s">
        <v>169</v>
      </c>
      <c r="E96" s="205" t="s">
        <v>923</v>
      </c>
      <c r="F96" s="206" t="s">
        <v>924</v>
      </c>
      <c r="G96" s="207" t="s">
        <v>172</v>
      </c>
      <c r="H96" s="208">
        <v>8</v>
      </c>
      <c r="I96" s="209"/>
      <c r="J96" s="210">
        <f>ROUND(I96*H96,2)</f>
        <v>0</v>
      </c>
      <c r="K96" s="206" t="s">
        <v>183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1488</v>
      </c>
    </row>
    <row r="97" s="2" customFormat="1">
      <c r="A97" s="38"/>
      <c r="B97" s="39"/>
      <c r="C97" s="40"/>
      <c r="D97" s="244" t="s">
        <v>185</v>
      </c>
      <c r="E97" s="40"/>
      <c r="F97" s="245" t="s">
        <v>926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185</v>
      </c>
      <c r="AU97" s="17" t="s">
        <v>83</v>
      </c>
    </row>
    <row r="98" s="2" customFormat="1">
      <c r="A98" s="38"/>
      <c r="B98" s="39"/>
      <c r="C98" s="40"/>
      <c r="D98" s="217" t="s">
        <v>175</v>
      </c>
      <c r="E98" s="40"/>
      <c r="F98" s="218" t="s">
        <v>1221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1222</v>
      </c>
      <c r="G99" s="223"/>
      <c r="H99" s="226">
        <v>8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24.15" customHeight="1">
      <c r="A100" s="38"/>
      <c r="B100" s="39"/>
      <c r="C100" s="204" t="s">
        <v>188</v>
      </c>
      <c r="D100" s="204" t="s">
        <v>169</v>
      </c>
      <c r="E100" s="205" t="s">
        <v>757</v>
      </c>
      <c r="F100" s="206" t="s">
        <v>758</v>
      </c>
      <c r="G100" s="207" t="s">
        <v>182</v>
      </c>
      <c r="H100" s="208">
        <v>1717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1489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760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2" customFormat="1" ht="16.5" customHeight="1">
      <c r="A102" s="38"/>
      <c r="B102" s="39"/>
      <c r="C102" s="246" t="s">
        <v>173</v>
      </c>
      <c r="D102" s="246" t="s">
        <v>252</v>
      </c>
      <c r="E102" s="247" t="s">
        <v>253</v>
      </c>
      <c r="F102" s="248" t="s">
        <v>254</v>
      </c>
      <c r="G102" s="249" t="s">
        <v>255</v>
      </c>
      <c r="H102" s="250">
        <v>25.754999999999999</v>
      </c>
      <c r="I102" s="251"/>
      <c r="J102" s="252">
        <f>ROUND(I102*H102,2)</f>
        <v>0</v>
      </c>
      <c r="K102" s="248" t="s">
        <v>183</v>
      </c>
      <c r="L102" s="253"/>
      <c r="M102" s="254" t="s">
        <v>19</v>
      </c>
      <c r="N102" s="255" t="s">
        <v>44</v>
      </c>
      <c r="O102" s="84"/>
      <c r="P102" s="213">
        <f>O102*H102</f>
        <v>0</v>
      </c>
      <c r="Q102" s="213">
        <v>0.001</v>
      </c>
      <c r="R102" s="213">
        <f>Q102*H102</f>
        <v>0.025755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220</v>
      </c>
      <c r="AT102" s="215" t="s">
        <v>252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1490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1491</v>
      </c>
      <c r="G103" s="223"/>
      <c r="H103" s="226">
        <v>25.754999999999999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24.15" customHeight="1">
      <c r="A104" s="38"/>
      <c r="B104" s="39"/>
      <c r="C104" s="204" t="s">
        <v>200</v>
      </c>
      <c r="D104" s="204" t="s">
        <v>169</v>
      </c>
      <c r="E104" s="205" t="s">
        <v>1492</v>
      </c>
      <c r="F104" s="206" t="s">
        <v>1493</v>
      </c>
      <c r="G104" s="207" t="s">
        <v>342</v>
      </c>
      <c r="H104" s="208">
        <v>120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1494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1495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 ht="24.15" customHeight="1">
      <c r="A106" s="38"/>
      <c r="B106" s="39"/>
      <c r="C106" s="204" t="s">
        <v>206</v>
      </c>
      <c r="D106" s="204" t="s">
        <v>169</v>
      </c>
      <c r="E106" s="205" t="s">
        <v>1235</v>
      </c>
      <c r="F106" s="206" t="s">
        <v>1236</v>
      </c>
      <c r="G106" s="207" t="s">
        <v>342</v>
      </c>
      <c r="H106" s="208">
        <v>7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1496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1238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2" customFormat="1" ht="24.15" customHeight="1">
      <c r="A108" s="38"/>
      <c r="B108" s="39"/>
      <c r="C108" s="204" t="s">
        <v>213</v>
      </c>
      <c r="D108" s="204" t="s">
        <v>169</v>
      </c>
      <c r="E108" s="205" t="s">
        <v>1497</v>
      </c>
      <c r="F108" s="206" t="s">
        <v>1498</v>
      </c>
      <c r="G108" s="207" t="s">
        <v>342</v>
      </c>
      <c r="H108" s="208">
        <v>328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1499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1500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2" customFormat="1" ht="16.5" customHeight="1">
      <c r="A110" s="38"/>
      <c r="B110" s="39"/>
      <c r="C110" s="204" t="s">
        <v>220</v>
      </c>
      <c r="D110" s="204" t="s">
        <v>169</v>
      </c>
      <c r="E110" s="205" t="s">
        <v>1239</v>
      </c>
      <c r="F110" s="206" t="s">
        <v>1240</v>
      </c>
      <c r="G110" s="207" t="s">
        <v>182</v>
      </c>
      <c r="H110" s="208">
        <v>2008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1501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1242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2" customFormat="1" ht="16.5" customHeight="1">
      <c r="A112" s="38"/>
      <c r="B112" s="39"/>
      <c r="C112" s="204" t="s">
        <v>225</v>
      </c>
      <c r="D112" s="204" t="s">
        <v>169</v>
      </c>
      <c r="E112" s="205" t="s">
        <v>1243</v>
      </c>
      <c r="F112" s="206" t="s">
        <v>1244</v>
      </c>
      <c r="G112" s="207" t="s">
        <v>182</v>
      </c>
      <c r="H112" s="208">
        <v>2008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1502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1246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2" customFormat="1" ht="16.5" customHeight="1">
      <c r="A114" s="38"/>
      <c r="B114" s="39"/>
      <c r="C114" s="204" t="s">
        <v>231</v>
      </c>
      <c r="D114" s="204" t="s">
        <v>169</v>
      </c>
      <c r="E114" s="205" t="s">
        <v>1247</v>
      </c>
      <c r="F114" s="206" t="s">
        <v>1248</v>
      </c>
      <c r="G114" s="207" t="s">
        <v>182</v>
      </c>
      <c r="H114" s="208">
        <v>2008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1503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1250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2" customFormat="1" ht="24.15" customHeight="1">
      <c r="A116" s="38"/>
      <c r="B116" s="39"/>
      <c r="C116" s="204" t="s">
        <v>237</v>
      </c>
      <c r="D116" s="204" t="s">
        <v>169</v>
      </c>
      <c r="E116" s="205" t="s">
        <v>1504</v>
      </c>
      <c r="F116" s="206" t="s">
        <v>1505</v>
      </c>
      <c r="G116" s="207" t="s">
        <v>342</v>
      </c>
      <c r="H116" s="208">
        <v>328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1506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1507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2" customFormat="1">
      <c r="A118" s="38"/>
      <c r="B118" s="39"/>
      <c r="C118" s="40"/>
      <c r="D118" s="217" t="s">
        <v>175</v>
      </c>
      <c r="E118" s="40"/>
      <c r="F118" s="218" t="s">
        <v>1508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175</v>
      </c>
      <c r="AU118" s="17" t="s">
        <v>83</v>
      </c>
    </row>
    <row r="119" s="2" customFormat="1" ht="16.5" customHeight="1">
      <c r="A119" s="38"/>
      <c r="B119" s="39"/>
      <c r="C119" s="246" t="s">
        <v>245</v>
      </c>
      <c r="D119" s="246" t="s">
        <v>252</v>
      </c>
      <c r="E119" s="247" t="s">
        <v>1509</v>
      </c>
      <c r="F119" s="248" t="s">
        <v>1510</v>
      </c>
      <c r="G119" s="249" t="s">
        <v>342</v>
      </c>
      <c r="H119" s="250">
        <v>328</v>
      </c>
      <c r="I119" s="251"/>
      <c r="J119" s="252">
        <f>ROUND(I119*H119,2)</f>
        <v>0</v>
      </c>
      <c r="K119" s="248" t="s">
        <v>19</v>
      </c>
      <c r="L119" s="253"/>
      <c r="M119" s="254" t="s">
        <v>19</v>
      </c>
      <c r="N119" s="255" t="s">
        <v>44</v>
      </c>
      <c r="O119" s="84"/>
      <c r="P119" s="213">
        <f>O119*H119</f>
        <v>0</v>
      </c>
      <c r="Q119" s="213">
        <v>0.0030000000000000001</v>
      </c>
      <c r="R119" s="213">
        <f>Q119*H119</f>
        <v>0.98399999999999999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220</v>
      </c>
      <c r="AT119" s="215" t="s">
        <v>252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1511</v>
      </c>
    </row>
    <row r="120" s="13" customFormat="1">
      <c r="A120" s="13"/>
      <c r="B120" s="222"/>
      <c r="C120" s="223"/>
      <c r="D120" s="217" t="s">
        <v>177</v>
      </c>
      <c r="E120" s="224" t="s">
        <v>19</v>
      </c>
      <c r="F120" s="225" t="s">
        <v>1512</v>
      </c>
      <c r="G120" s="223"/>
      <c r="H120" s="226">
        <v>40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177</v>
      </c>
      <c r="AU120" s="232" t="s">
        <v>83</v>
      </c>
      <c r="AV120" s="13" t="s">
        <v>83</v>
      </c>
      <c r="AW120" s="13" t="s">
        <v>33</v>
      </c>
      <c r="AX120" s="13" t="s">
        <v>73</v>
      </c>
      <c r="AY120" s="232" t="s">
        <v>167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1513</v>
      </c>
      <c r="G121" s="223"/>
      <c r="H121" s="226">
        <v>40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73</v>
      </c>
      <c r="AY121" s="232" t="s">
        <v>167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1514</v>
      </c>
      <c r="G122" s="223"/>
      <c r="H122" s="226">
        <v>40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1515</v>
      </c>
      <c r="G123" s="223"/>
      <c r="H123" s="226">
        <v>40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3" customFormat="1">
      <c r="A124" s="13"/>
      <c r="B124" s="222"/>
      <c r="C124" s="223"/>
      <c r="D124" s="217" t="s">
        <v>177</v>
      </c>
      <c r="E124" s="224" t="s">
        <v>19</v>
      </c>
      <c r="F124" s="225" t="s">
        <v>1516</v>
      </c>
      <c r="G124" s="223"/>
      <c r="H124" s="226">
        <v>48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177</v>
      </c>
      <c r="AU124" s="232" t="s">
        <v>83</v>
      </c>
      <c r="AV124" s="13" t="s">
        <v>83</v>
      </c>
      <c r="AW124" s="13" t="s">
        <v>33</v>
      </c>
      <c r="AX124" s="13" t="s">
        <v>73</v>
      </c>
      <c r="AY124" s="232" t="s">
        <v>167</v>
      </c>
    </row>
    <row r="125" s="13" customFormat="1">
      <c r="A125" s="13"/>
      <c r="B125" s="222"/>
      <c r="C125" s="223"/>
      <c r="D125" s="217" t="s">
        <v>177</v>
      </c>
      <c r="E125" s="224" t="s">
        <v>19</v>
      </c>
      <c r="F125" s="225" t="s">
        <v>1517</v>
      </c>
      <c r="G125" s="223"/>
      <c r="H125" s="226">
        <v>40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177</v>
      </c>
      <c r="AU125" s="232" t="s">
        <v>83</v>
      </c>
      <c r="AV125" s="13" t="s">
        <v>83</v>
      </c>
      <c r="AW125" s="13" t="s">
        <v>33</v>
      </c>
      <c r="AX125" s="13" t="s">
        <v>73</v>
      </c>
      <c r="AY125" s="232" t="s">
        <v>167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1518</v>
      </c>
      <c r="G126" s="223"/>
      <c r="H126" s="226">
        <v>40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73</v>
      </c>
      <c r="AY126" s="232" t="s">
        <v>167</v>
      </c>
    </row>
    <row r="127" s="13" customFormat="1">
      <c r="A127" s="13"/>
      <c r="B127" s="222"/>
      <c r="C127" s="223"/>
      <c r="D127" s="217" t="s">
        <v>177</v>
      </c>
      <c r="E127" s="224" t="s">
        <v>19</v>
      </c>
      <c r="F127" s="225" t="s">
        <v>1519</v>
      </c>
      <c r="G127" s="223"/>
      <c r="H127" s="226">
        <v>40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177</v>
      </c>
      <c r="AU127" s="232" t="s">
        <v>83</v>
      </c>
      <c r="AV127" s="13" t="s">
        <v>83</v>
      </c>
      <c r="AW127" s="13" t="s">
        <v>33</v>
      </c>
      <c r="AX127" s="13" t="s">
        <v>73</v>
      </c>
      <c r="AY127" s="232" t="s">
        <v>167</v>
      </c>
    </row>
    <row r="128" s="14" customFormat="1">
      <c r="A128" s="14"/>
      <c r="B128" s="233"/>
      <c r="C128" s="234"/>
      <c r="D128" s="217" t="s">
        <v>177</v>
      </c>
      <c r="E128" s="235" t="s">
        <v>19</v>
      </c>
      <c r="F128" s="236" t="s">
        <v>179</v>
      </c>
      <c r="G128" s="234"/>
      <c r="H128" s="237">
        <v>328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177</v>
      </c>
      <c r="AU128" s="243" t="s">
        <v>83</v>
      </c>
      <c r="AV128" s="14" t="s">
        <v>173</v>
      </c>
      <c r="AW128" s="14" t="s">
        <v>33</v>
      </c>
      <c r="AX128" s="14" t="s">
        <v>81</v>
      </c>
      <c r="AY128" s="243" t="s">
        <v>167</v>
      </c>
    </row>
    <row r="129" s="2" customFormat="1" ht="16.5" customHeight="1">
      <c r="A129" s="38"/>
      <c r="B129" s="39"/>
      <c r="C129" s="246" t="s">
        <v>251</v>
      </c>
      <c r="D129" s="246" t="s">
        <v>252</v>
      </c>
      <c r="E129" s="247" t="s">
        <v>1520</v>
      </c>
      <c r="F129" s="248" t="s">
        <v>1521</v>
      </c>
      <c r="G129" s="249" t="s">
        <v>342</v>
      </c>
      <c r="H129" s="250">
        <v>328</v>
      </c>
      <c r="I129" s="251"/>
      <c r="J129" s="252">
        <f>ROUND(I129*H129,2)</f>
        <v>0</v>
      </c>
      <c r="K129" s="248" t="s">
        <v>19</v>
      </c>
      <c r="L129" s="253"/>
      <c r="M129" s="254" t="s">
        <v>19</v>
      </c>
      <c r="N129" s="255" t="s">
        <v>44</v>
      </c>
      <c r="O129" s="84"/>
      <c r="P129" s="213">
        <f>O129*H129</f>
        <v>0</v>
      </c>
      <c r="Q129" s="213">
        <v>0.46000000000000002</v>
      </c>
      <c r="R129" s="213">
        <f>Q129*H129</f>
        <v>150.88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424</v>
      </c>
      <c r="AT129" s="215" t="s">
        <v>252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424</v>
      </c>
      <c r="BM129" s="215" t="s">
        <v>1522</v>
      </c>
    </row>
    <row r="130" s="2" customFormat="1" ht="24.15" customHeight="1">
      <c r="A130" s="38"/>
      <c r="B130" s="39"/>
      <c r="C130" s="204" t="s">
        <v>258</v>
      </c>
      <c r="D130" s="204" t="s">
        <v>169</v>
      </c>
      <c r="E130" s="205" t="s">
        <v>1523</v>
      </c>
      <c r="F130" s="206" t="s">
        <v>1524</v>
      </c>
      <c r="G130" s="207" t="s">
        <v>342</v>
      </c>
      <c r="H130" s="208">
        <v>120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173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1525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1526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2" customFormat="1" ht="16.5" customHeight="1">
      <c r="A132" s="38"/>
      <c r="B132" s="39"/>
      <c r="C132" s="246" t="s">
        <v>8</v>
      </c>
      <c r="D132" s="246" t="s">
        <v>252</v>
      </c>
      <c r="E132" s="247" t="s">
        <v>1527</v>
      </c>
      <c r="F132" s="248" t="s">
        <v>1528</v>
      </c>
      <c r="G132" s="249" t="s">
        <v>342</v>
      </c>
      <c r="H132" s="250">
        <v>120</v>
      </c>
      <c r="I132" s="251"/>
      <c r="J132" s="252">
        <f>ROUND(I132*H132,2)</f>
        <v>0</v>
      </c>
      <c r="K132" s="248" t="s">
        <v>19</v>
      </c>
      <c r="L132" s="253"/>
      <c r="M132" s="254" t="s">
        <v>19</v>
      </c>
      <c r="N132" s="255" t="s">
        <v>44</v>
      </c>
      <c r="O132" s="84"/>
      <c r="P132" s="213">
        <f>O132*H132</f>
        <v>0</v>
      </c>
      <c r="Q132" s="213">
        <v>0.01</v>
      </c>
      <c r="R132" s="213">
        <f>Q132*H132</f>
        <v>1.2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220</v>
      </c>
      <c r="AT132" s="215" t="s">
        <v>252</v>
      </c>
      <c r="AU132" s="215" t="s">
        <v>83</v>
      </c>
      <c r="AY132" s="17" t="s">
        <v>167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173</v>
      </c>
      <c r="BM132" s="215" t="s">
        <v>1529</v>
      </c>
    </row>
    <row r="133" s="2" customFormat="1">
      <c r="A133" s="38"/>
      <c r="B133" s="39"/>
      <c r="C133" s="40"/>
      <c r="D133" s="217" t="s">
        <v>175</v>
      </c>
      <c r="E133" s="40"/>
      <c r="F133" s="218" t="s">
        <v>1530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83</v>
      </c>
    </row>
    <row r="134" s="13" customFormat="1">
      <c r="A134" s="13"/>
      <c r="B134" s="222"/>
      <c r="C134" s="223"/>
      <c r="D134" s="217" t="s">
        <v>177</v>
      </c>
      <c r="E134" s="224" t="s">
        <v>19</v>
      </c>
      <c r="F134" s="225" t="s">
        <v>1531</v>
      </c>
      <c r="G134" s="223"/>
      <c r="H134" s="226">
        <v>33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177</v>
      </c>
      <c r="AU134" s="232" t="s">
        <v>83</v>
      </c>
      <c r="AV134" s="13" t="s">
        <v>83</v>
      </c>
      <c r="AW134" s="13" t="s">
        <v>33</v>
      </c>
      <c r="AX134" s="13" t="s">
        <v>73</v>
      </c>
      <c r="AY134" s="232" t="s">
        <v>167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1532</v>
      </c>
      <c r="G135" s="223"/>
      <c r="H135" s="226">
        <v>12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73</v>
      </c>
      <c r="AY135" s="232" t="s">
        <v>167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1533</v>
      </c>
      <c r="G136" s="223"/>
      <c r="H136" s="226">
        <v>6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73</v>
      </c>
      <c r="AY136" s="232" t="s">
        <v>167</v>
      </c>
    </row>
    <row r="137" s="13" customFormat="1">
      <c r="A137" s="13"/>
      <c r="B137" s="222"/>
      <c r="C137" s="223"/>
      <c r="D137" s="217" t="s">
        <v>177</v>
      </c>
      <c r="E137" s="224" t="s">
        <v>19</v>
      </c>
      <c r="F137" s="225" t="s">
        <v>1444</v>
      </c>
      <c r="G137" s="223"/>
      <c r="H137" s="226">
        <v>12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177</v>
      </c>
      <c r="AU137" s="232" t="s">
        <v>83</v>
      </c>
      <c r="AV137" s="13" t="s">
        <v>83</v>
      </c>
      <c r="AW137" s="13" t="s">
        <v>33</v>
      </c>
      <c r="AX137" s="13" t="s">
        <v>73</v>
      </c>
      <c r="AY137" s="232" t="s">
        <v>167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1534</v>
      </c>
      <c r="G138" s="223"/>
      <c r="H138" s="226">
        <v>12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73</v>
      </c>
      <c r="AY138" s="232" t="s">
        <v>167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1535</v>
      </c>
      <c r="G139" s="223"/>
      <c r="H139" s="226">
        <v>12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73</v>
      </c>
      <c r="AY139" s="232" t="s">
        <v>167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1536</v>
      </c>
      <c r="G140" s="223"/>
      <c r="H140" s="226">
        <v>15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73</v>
      </c>
      <c r="AY140" s="232" t="s">
        <v>167</v>
      </c>
    </row>
    <row r="141" s="13" customFormat="1">
      <c r="A141" s="13"/>
      <c r="B141" s="222"/>
      <c r="C141" s="223"/>
      <c r="D141" s="217" t="s">
        <v>177</v>
      </c>
      <c r="E141" s="224" t="s">
        <v>19</v>
      </c>
      <c r="F141" s="225" t="s">
        <v>1537</v>
      </c>
      <c r="G141" s="223"/>
      <c r="H141" s="226">
        <v>9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177</v>
      </c>
      <c r="AU141" s="232" t="s">
        <v>83</v>
      </c>
      <c r="AV141" s="13" t="s">
        <v>83</v>
      </c>
      <c r="AW141" s="13" t="s">
        <v>33</v>
      </c>
      <c r="AX141" s="13" t="s">
        <v>73</v>
      </c>
      <c r="AY141" s="232" t="s">
        <v>167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1538</v>
      </c>
      <c r="G142" s="223"/>
      <c r="H142" s="226">
        <v>3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73</v>
      </c>
      <c r="AY142" s="232" t="s">
        <v>167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1539</v>
      </c>
      <c r="G143" s="223"/>
      <c r="H143" s="226">
        <v>6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73</v>
      </c>
      <c r="AY143" s="232" t="s">
        <v>167</v>
      </c>
    </row>
    <row r="144" s="14" customFormat="1">
      <c r="A144" s="14"/>
      <c r="B144" s="233"/>
      <c r="C144" s="234"/>
      <c r="D144" s="217" t="s">
        <v>177</v>
      </c>
      <c r="E144" s="235" t="s">
        <v>19</v>
      </c>
      <c r="F144" s="236" t="s">
        <v>179</v>
      </c>
      <c r="G144" s="234"/>
      <c r="H144" s="237">
        <v>120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177</v>
      </c>
      <c r="AU144" s="243" t="s">
        <v>83</v>
      </c>
      <c r="AV144" s="14" t="s">
        <v>173</v>
      </c>
      <c r="AW144" s="14" t="s">
        <v>33</v>
      </c>
      <c r="AX144" s="14" t="s">
        <v>81</v>
      </c>
      <c r="AY144" s="243" t="s">
        <v>167</v>
      </c>
    </row>
    <row r="145" s="2" customFormat="1" ht="24.15" customHeight="1">
      <c r="A145" s="38"/>
      <c r="B145" s="39"/>
      <c r="C145" s="204" t="s">
        <v>271</v>
      </c>
      <c r="D145" s="204" t="s">
        <v>169</v>
      </c>
      <c r="E145" s="205" t="s">
        <v>1373</v>
      </c>
      <c r="F145" s="206" t="s">
        <v>1374</v>
      </c>
      <c r="G145" s="207" t="s">
        <v>342</v>
      </c>
      <c r="H145" s="208">
        <v>7</v>
      </c>
      <c r="I145" s="209"/>
      <c r="J145" s="210">
        <f>ROUND(I145*H145,2)</f>
        <v>0</v>
      </c>
      <c r="K145" s="206" t="s">
        <v>183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173</v>
      </c>
      <c r="AT145" s="215" t="s">
        <v>169</v>
      </c>
      <c r="AU145" s="215" t="s">
        <v>83</v>
      </c>
      <c r="AY145" s="17" t="s">
        <v>167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173</v>
      </c>
      <c r="BM145" s="215" t="s">
        <v>1540</v>
      </c>
    </row>
    <row r="146" s="2" customFormat="1">
      <c r="A146" s="38"/>
      <c r="B146" s="39"/>
      <c r="C146" s="40"/>
      <c r="D146" s="244" t="s">
        <v>185</v>
      </c>
      <c r="E146" s="40"/>
      <c r="F146" s="245" t="s">
        <v>1376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185</v>
      </c>
      <c r="AU146" s="17" t="s">
        <v>83</v>
      </c>
    </row>
    <row r="147" s="2" customFormat="1" ht="16.5" customHeight="1">
      <c r="A147" s="38"/>
      <c r="B147" s="39"/>
      <c r="C147" s="246" t="s">
        <v>278</v>
      </c>
      <c r="D147" s="246" t="s">
        <v>252</v>
      </c>
      <c r="E147" s="247" t="s">
        <v>1411</v>
      </c>
      <c r="F147" s="248" t="s">
        <v>1541</v>
      </c>
      <c r="G147" s="249" t="s">
        <v>342</v>
      </c>
      <c r="H147" s="250">
        <v>7</v>
      </c>
      <c r="I147" s="251"/>
      <c r="J147" s="252">
        <f>ROUND(I147*H147,2)</f>
        <v>0</v>
      </c>
      <c r="K147" s="248" t="s">
        <v>19</v>
      </c>
      <c r="L147" s="253"/>
      <c r="M147" s="254" t="s">
        <v>19</v>
      </c>
      <c r="N147" s="255" t="s">
        <v>44</v>
      </c>
      <c r="O147" s="84"/>
      <c r="P147" s="213">
        <f>O147*H147</f>
        <v>0</v>
      </c>
      <c r="Q147" s="213">
        <v>0.01</v>
      </c>
      <c r="R147" s="213">
        <f>Q147*H147</f>
        <v>0.070000000000000007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220</v>
      </c>
      <c r="AT147" s="215" t="s">
        <v>252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1542</v>
      </c>
    </row>
    <row r="148" s="13" customFormat="1">
      <c r="A148" s="13"/>
      <c r="B148" s="222"/>
      <c r="C148" s="223"/>
      <c r="D148" s="217" t="s">
        <v>177</v>
      </c>
      <c r="E148" s="224" t="s">
        <v>19</v>
      </c>
      <c r="F148" s="225" t="s">
        <v>1543</v>
      </c>
      <c r="G148" s="223"/>
      <c r="H148" s="226">
        <v>5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33</v>
      </c>
      <c r="AX148" s="13" t="s">
        <v>73</v>
      </c>
      <c r="AY148" s="232" t="s">
        <v>167</v>
      </c>
    </row>
    <row r="149" s="13" customFormat="1">
      <c r="A149" s="13"/>
      <c r="B149" s="222"/>
      <c r="C149" s="223"/>
      <c r="D149" s="217" t="s">
        <v>177</v>
      </c>
      <c r="E149" s="224" t="s">
        <v>19</v>
      </c>
      <c r="F149" s="225" t="s">
        <v>1544</v>
      </c>
      <c r="G149" s="223"/>
      <c r="H149" s="226">
        <v>2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33</v>
      </c>
      <c r="AX149" s="13" t="s">
        <v>73</v>
      </c>
      <c r="AY149" s="232" t="s">
        <v>167</v>
      </c>
    </row>
    <row r="150" s="14" customFormat="1">
      <c r="A150" s="14"/>
      <c r="B150" s="233"/>
      <c r="C150" s="234"/>
      <c r="D150" s="217" t="s">
        <v>177</v>
      </c>
      <c r="E150" s="235" t="s">
        <v>19</v>
      </c>
      <c r="F150" s="236" t="s">
        <v>179</v>
      </c>
      <c r="G150" s="234"/>
      <c r="H150" s="237">
        <v>7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177</v>
      </c>
      <c r="AU150" s="243" t="s">
        <v>83</v>
      </c>
      <c r="AV150" s="14" t="s">
        <v>173</v>
      </c>
      <c r="AW150" s="14" t="s">
        <v>33</v>
      </c>
      <c r="AX150" s="14" t="s">
        <v>81</v>
      </c>
      <c r="AY150" s="243" t="s">
        <v>167</v>
      </c>
    </row>
    <row r="151" s="2" customFormat="1" ht="16.5" customHeight="1">
      <c r="A151" s="38"/>
      <c r="B151" s="39"/>
      <c r="C151" s="204" t="s">
        <v>285</v>
      </c>
      <c r="D151" s="204" t="s">
        <v>169</v>
      </c>
      <c r="E151" s="205" t="s">
        <v>1269</v>
      </c>
      <c r="F151" s="206" t="s">
        <v>1270</v>
      </c>
      <c r="G151" s="207" t="s">
        <v>342</v>
      </c>
      <c r="H151" s="208">
        <v>7</v>
      </c>
      <c r="I151" s="209"/>
      <c r="J151" s="210">
        <f>ROUND(I151*H151,2)</f>
        <v>0</v>
      </c>
      <c r="K151" s="206" t="s">
        <v>183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6.0000000000000002E-05</v>
      </c>
      <c r="R151" s="213">
        <f>Q151*H151</f>
        <v>0.00042000000000000002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173</v>
      </c>
      <c r="AT151" s="215" t="s">
        <v>169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1545</v>
      </c>
    </row>
    <row r="152" s="2" customFormat="1">
      <c r="A152" s="38"/>
      <c r="B152" s="39"/>
      <c r="C152" s="40"/>
      <c r="D152" s="244" t="s">
        <v>185</v>
      </c>
      <c r="E152" s="40"/>
      <c r="F152" s="245" t="s">
        <v>1272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185</v>
      </c>
      <c r="AU152" s="17" t="s">
        <v>83</v>
      </c>
    </row>
    <row r="153" s="2" customFormat="1">
      <c r="A153" s="38"/>
      <c r="B153" s="39"/>
      <c r="C153" s="40"/>
      <c r="D153" s="217" t="s">
        <v>175</v>
      </c>
      <c r="E153" s="40"/>
      <c r="F153" s="218" t="s">
        <v>1382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175</v>
      </c>
      <c r="AU153" s="17" t="s">
        <v>83</v>
      </c>
    </row>
    <row r="154" s="2" customFormat="1" ht="16.5" customHeight="1">
      <c r="A154" s="38"/>
      <c r="B154" s="39"/>
      <c r="C154" s="246" t="s">
        <v>291</v>
      </c>
      <c r="D154" s="246" t="s">
        <v>252</v>
      </c>
      <c r="E154" s="247" t="s">
        <v>1273</v>
      </c>
      <c r="F154" s="248" t="s">
        <v>1274</v>
      </c>
      <c r="G154" s="249" t="s">
        <v>342</v>
      </c>
      <c r="H154" s="250">
        <v>14</v>
      </c>
      <c r="I154" s="251"/>
      <c r="J154" s="252">
        <f>ROUND(I154*H154,2)</f>
        <v>0</v>
      </c>
      <c r="K154" s="248" t="s">
        <v>183</v>
      </c>
      <c r="L154" s="253"/>
      <c r="M154" s="254" t="s">
        <v>19</v>
      </c>
      <c r="N154" s="255" t="s">
        <v>44</v>
      </c>
      <c r="O154" s="84"/>
      <c r="P154" s="213">
        <f>O154*H154</f>
        <v>0</v>
      </c>
      <c r="Q154" s="213">
        <v>0.0058999999999999999</v>
      </c>
      <c r="R154" s="213">
        <f>Q154*H154</f>
        <v>0.082599999999999993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220</v>
      </c>
      <c r="AT154" s="215" t="s">
        <v>252</v>
      </c>
      <c r="AU154" s="215" t="s">
        <v>83</v>
      </c>
      <c r="AY154" s="17" t="s">
        <v>167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173</v>
      </c>
      <c r="BM154" s="215" t="s">
        <v>1546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258</v>
      </c>
      <c r="G155" s="223"/>
      <c r="H155" s="226">
        <v>14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81</v>
      </c>
      <c r="AY155" s="232" t="s">
        <v>167</v>
      </c>
    </row>
    <row r="156" s="2" customFormat="1" ht="16.5" customHeight="1">
      <c r="A156" s="38"/>
      <c r="B156" s="39"/>
      <c r="C156" s="246" t="s">
        <v>297</v>
      </c>
      <c r="D156" s="246" t="s">
        <v>252</v>
      </c>
      <c r="E156" s="247" t="s">
        <v>1277</v>
      </c>
      <c r="F156" s="248" t="s">
        <v>1278</v>
      </c>
      <c r="G156" s="249" t="s">
        <v>329</v>
      </c>
      <c r="H156" s="250">
        <v>10.5</v>
      </c>
      <c r="I156" s="251"/>
      <c r="J156" s="252">
        <f>ROUND(I156*H156,2)</f>
        <v>0</v>
      </c>
      <c r="K156" s="248" t="s">
        <v>19</v>
      </c>
      <c r="L156" s="253"/>
      <c r="M156" s="254" t="s">
        <v>19</v>
      </c>
      <c r="N156" s="255" t="s">
        <v>44</v>
      </c>
      <c r="O156" s="84"/>
      <c r="P156" s="213">
        <f>O156*H156</f>
        <v>0</v>
      </c>
      <c r="Q156" s="213">
        <v>0.0015</v>
      </c>
      <c r="R156" s="213">
        <f>Q156*H156</f>
        <v>0.01575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220</v>
      </c>
      <c r="AT156" s="215" t="s">
        <v>252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1547</v>
      </c>
    </row>
    <row r="157" s="2" customFormat="1">
      <c r="A157" s="38"/>
      <c r="B157" s="39"/>
      <c r="C157" s="40"/>
      <c r="D157" s="217" t="s">
        <v>175</v>
      </c>
      <c r="E157" s="40"/>
      <c r="F157" s="218" t="s">
        <v>1280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175</v>
      </c>
      <c r="AU157" s="17" t="s">
        <v>83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1548</v>
      </c>
      <c r="G158" s="223"/>
      <c r="H158" s="226">
        <v>10.5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81</v>
      </c>
      <c r="AY158" s="232" t="s">
        <v>167</v>
      </c>
    </row>
    <row r="159" s="2" customFormat="1" ht="16.5" customHeight="1">
      <c r="A159" s="38"/>
      <c r="B159" s="39"/>
      <c r="C159" s="204" t="s">
        <v>7</v>
      </c>
      <c r="D159" s="204" t="s">
        <v>169</v>
      </c>
      <c r="E159" s="205" t="s">
        <v>1282</v>
      </c>
      <c r="F159" s="206" t="s">
        <v>1283</v>
      </c>
      <c r="G159" s="207" t="s">
        <v>182</v>
      </c>
      <c r="H159" s="208">
        <v>8.4000000000000004</v>
      </c>
      <c r="I159" s="209"/>
      <c r="J159" s="210">
        <f>ROUND(I159*H159,2)</f>
        <v>0</v>
      </c>
      <c r="K159" s="206" t="s">
        <v>183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3.0000000000000001E-05</v>
      </c>
      <c r="R159" s="213">
        <f>Q159*H159</f>
        <v>0.000252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173</v>
      </c>
      <c r="AT159" s="215" t="s">
        <v>169</v>
      </c>
      <c r="AU159" s="215" t="s">
        <v>83</v>
      </c>
      <c r="AY159" s="17" t="s">
        <v>167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173</v>
      </c>
      <c r="BM159" s="215" t="s">
        <v>1549</v>
      </c>
    </row>
    <row r="160" s="2" customFormat="1">
      <c r="A160" s="38"/>
      <c r="B160" s="39"/>
      <c r="C160" s="40"/>
      <c r="D160" s="244" t="s">
        <v>185</v>
      </c>
      <c r="E160" s="40"/>
      <c r="F160" s="245" t="s">
        <v>1285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185</v>
      </c>
      <c r="AU160" s="17" t="s">
        <v>83</v>
      </c>
    </row>
    <row r="161" s="13" customFormat="1">
      <c r="A161" s="13"/>
      <c r="B161" s="222"/>
      <c r="C161" s="223"/>
      <c r="D161" s="217" t="s">
        <v>177</v>
      </c>
      <c r="E161" s="224" t="s">
        <v>19</v>
      </c>
      <c r="F161" s="225" t="s">
        <v>1550</v>
      </c>
      <c r="G161" s="223"/>
      <c r="H161" s="226">
        <v>8.4000000000000004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177</v>
      </c>
      <c r="AU161" s="232" t="s">
        <v>83</v>
      </c>
      <c r="AV161" s="13" t="s">
        <v>83</v>
      </c>
      <c r="AW161" s="13" t="s">
        <v>33</v>
      </c>
      <c r="AX161" s="13" t="s">
        <v>81</v>
      </c>
      <c r="AY161" s="232" t="s">
        <v>167</v>
      </c>
    </row>
    <row r="162" s="2" customFormat="1" ht="16.5" customHeight="1">
      <c r="A162" s="38"/>
      <c r="B162" s="39"/>
      <c r="C162" s="246" t="s">
        <v>308</v>
      </c>
      <c r="D162" s="246" t="s">
        <v>252</v>
      </c>
      <c r="E162" s="247" t="s">
        <v>1287</v>
      </c>
      <c r="F162" s="248" t="s">
        <v>1288</v>
      </c>
      <c r="G162" s="249" t="s">
        <v>182</v>
      </c>
      <c r="H162" s="250">
        <v>8.4000000000000004</v>
      </c>
      <c r="I162" s="251"/>
      <c r="J162" s="252">
        <f>ROUND(I162*H162,2)</f>
        <v>0</v>
      </c>
      <c r="K162" s="248" t="s">
        <v>183</v>
      </c>
      <c r="L162" s="253"/>
      <c r="M162" s="254" t="s">
        <v>19</v>
      </c>
      <c r="N162" s="255" t="s">
        <v>44</v>
      </c>
      <c r="O162" s="84"/>
      <c r="P162" s="213">
        <f>O162*H162</f>
        <v>0</v>
      </c>
      <c r="Q162" s="213">
        <v>0.00050000000000000001</v>
      </c>
      <c r="R162" s="213">
        <f>Q162*H162</f>
        <v>0.0042000000000000006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220</v>
      </c>
      <c r="AT162" s="215" t="s">
        <v>252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1551</v>
      </c>
    </row>
    <row r="163" s="2" customFormat="1" ht="21.75" customHeight="1">
      <c r="A163" s="38"/>
      <c r="B163" s="39"/>
      <c r="C163" s="204" t="s">
        <v>314</v>
      </c>
      <c r="D163" s="204" t="s">
        <v>169</v>
      </c>
      <c r="E163" s="205" t="s">
        <v>1390</v>
      </c>
      <c r="F163" s="206" t="s">
        <v>1391</v>
      </c>
      <c r="G163" s="207" t="s">
        <v>342</v>
      </c>
      <c r="H163" s="208">
        <v>7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0.0020799999999999998</v>
      </c>
      <c r="R163" s="213">
        <f>Q163*H163</f>
        <v>0.014559999999999998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1552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1393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2" customFormat="1" ht="16.5" customHeight="1">
      <c r="A165" s="38"/>
      <c r="B165" s="39"/>
      <c r="C165" s="204" t="s">
        <v>320</v>
      </c>
      <c r="D165" s="204" t="s">
        <v>169</v>
      </c>
      <c r="E165" s="205" t="s">
        <v>1291</v>
      </c>
      <c r="F165" s="206" t="s">
        <v>1292</v>
      </c>
      <c r="G165" s="207" t="s">
        <v>182</v>
      </c>
      <c r="H165" s="208">
        <v>291</v>
      </c>
      <c r="I165" s="209"/>
      <c r="J165" s="210">
        <f>ROUND(I165*H165,2)</f>
        <v>0</v>
      </c>
      <c r="K165" s="206" t="s">
        <v>183</v>
      </c>
      <c r="L165" s="44"/>
      <c r="M165" s="211" t="s">
        <v>19</v>
      </c>
      <c r="N165" s="212" t="s">
        <v>44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173</v>
      </c>
      <c r="AT165" s="215" t="s">
        <v>169</v>
      </c>
      <c r="AU165" s="215" t="s">
        <v>83</v>
      </c>
      <c r="AY165" s="17" t="s">
        <v>167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173</v>
      </c>
      <c r="BM165" s="215" t="s">
        <v>1553</v>
      </c>
    </row>
    <row r="166" s="2" customFormat="1">
      <c r="A166" s="38"/>
      <c r="B166" s="39"/>
      <c r="C166" s="40"/>
      <c r="D166" s="244" t="s">
        <v>185</v>
      </c>
      <c r="E166" s="40"/>
      <c r="F166" s="245" t="s">
        <v>1294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185</v>
      </c>
      <c r="AU166" s="17" t="s">
        <v>83</v>
      </c>
    </row>
    <row r="167" s="2" customFormat="1">
      <c r="A167" s="38"/>
      <c r="B167" s="39"/>
      <c r="C167" s="40"/>
      <c r="D167" s="217" t="s">
        <v>175</v>
      </c>
      <c r="E167" s="40"/>
      <c r="F167" s="218" t="s">
        <v>1295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175</v>
      </c>
      <c r="AU167" s="17" t="s">
        <v>83</v>
      </c>
    </row>
    <row r="168" s="2" customFormat="1" ht="16.5" customHeight="1">
      <c r="A168" s="38"/>
      <c r="B168" s="39"/>
      <c r="C168" s="246" t="s">
        <v>326</v>
      </c>
      <c r="D168" s="246" t="s">
        <v>252</v>
      </c>
      <c r="E168" s="247" t="s">
        <v>1296</v>
      </c>
      <c r="F168" s="248" t="s">
        <v>1297</v>
      </c>
      <c r="G168" s="249" t="s">
        <v>172</v>
      </c>
      <c r="H168" s="250">
        <v>29.100000000000001</v>
      </c>
      <c r="I168" s="251"/>
      <c r="J168" s="252">
        <f>ROUND(I168*H168,2)</f>
        <v>0</v>
      </c>
      <c r="K168" s="248" t="s">
        <v>183</v>
      </c>
      <c r="L168" s="253"/>
      <c r="M168" s="254" t="s">
        <v>19</v>
      </c>
      <c r="N168" s="255" t="s">
        <v>44</v>
      </c>
      <c r="O168" s="84"/>
      <c r="P168" s="213">
        <f>O168*H168</f>
        <v>0</v>
      </c>
      <c r="Q168" s="213">
        <v>0.20000000000000001</v>
      </c>
      <c r="R168" s="213">
        <f>Q168*H168</f>
        <v>5.8200000000000003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220</v>
      </c>
      <c r="AT168" s="215" t="s">
        <v>252</v>
      </c>
      <c r="AU168" s="215" t="s">
        <v>83</v>
      </c>
      <c r="AY168" s="17" t="s">
        <v>167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173</v>
      </c>
      <c r="BM168" s="215" t="s">
        <v>1554</v>
      </c>
    </row>
    <row r="169" s="2" customFormat="1">
      <c r="A169" s="38"/>
      <c r="B169" s="39"/>
      <c r="C169" s="40"/>
      <c r="D169" s="217" t="s">
        <v>175</v>
      </c>
      <c r="E169" s="40"/>
      <c r="F169" s="218" t="s">
        <v>1403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83</v>
      </c>
    </row>
    <row r="170" s="13" customFormat="1">
      <c r="A170" s="13"/>
      <c r="B170" s="222"/>
      <c r="C170" s="223"/>
      <c r="D170" s="217" t="s">
        <v>177</v>
      </c>
      <c r="E170" s="223"/>
      <c r="F170" s="225" t="s">
        <v>1555</v>
      </c>
      <c r="G170" s="223"/>
      <c r="H170" s="226">
        <v>29.100000000000001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4</v>
      </c>
      <c r="AX170" s="13" t="s">
        <v>81</v>
      </c>
      <c r="AY170" s="232" t="s">
        <v>167</v>
      </c>
    </row>
    <row r="171" s="2" customFormat="1" ht="16.5" customHeight="1">
      <c r="A171" s="38"/>
      <c r="B171" s="39"/>
      <c r="C171" s="204" t="s">
        <v>333</v>
      </c>
      <c r="D171" s="204" t="s">
        <v>169</v>
      </c>
      <c r="E171" s="205" t="s">
        <v>1251</v>
      </c>
      <c r="F171" s="206" t="s">
        <v>1252</v>
      </c>
      <c r="G171" s="207" t="s">
        <v>342</v>
      </c>
      <c r="H171" s="208">
        <v>455</v>
      </c>
      <c r="I171" s="209"/>
      <c r="J171" s="210">
        <f>ROUND(I171*H171,2)</f>
        <v>0</v>
      </c>
      <c r="K171" s="206" t="s">
        <v>19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1556</v>
      </c>
    </row>
    <row r="172" s="2" customFormat="1">
      <c r="A172" s="38"/>
      <c r="B172" s="39"/>
      <c r="C172" s="40"/>
      <c r="D172" s="217" t="s">
        <v>175</v>
      </c>
      <c r="E172" s="40"/>
      <c r="F172" s="218" t="s">
        <v>1557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175</v>
      </c>
      <c r="AU172" s="17" t="s">
        <v>83</v>
      </c>
    </row>
    <row r="173" s="2" customFormat="1" ht="16.5" customHeight="1">
      <c r="A173" s="38"/>
      <c r="B173" s="39"/>
      <c r="C173" s="246" t="s">
        <v>339</v>
      </c>
      <c r="D173" s="246" t="s">
        <v>252</v>
      </c>
      <c r="E173" s="247" t="s">
        <v>1254</v>
      </c>
      <c r="F173" s="248" t="s">
        <v>1255</v>
      </c>
      <c r="G173" s="249" t="s">
        <v>255</v>
      </c>
      <c r="H173" s="250">
        <v>2.2749999999999999</v>
      </c>
      <c r="I173" s="251"/>
      <c r="J173" s="252">
        <f>ROUND(I173*H173,2)</f>
        <v>0</v>
      </c>
      <c r="K173" s="248" t="s">
        <v>19</v>
      </c>
      <c r="L173" s="253"/>
      <c r="M173" s="254" t="s">
        <v>19</v>
      </c>
      <c r="N173" s="255" t="s">
        <v>44</v>
      </c>
      <c r="O173" s="84"/>
      <c r="P173" s="213">
        <f>O173*H173</f>
        <v>0</v>
      </c>
      <c r="Q173" s="213">
        <v>0.22</v>
      </c>
      <c r="R173" s="213">
        <f>Q173*H173</f>
        <v>0.50049999999999994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220</v>
      </c>
      <c r="AT173" s="215" t="s">
        <v>252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173</v>
      </c>
      <c r="BM173" s="215" t="s">
        <v>1558</v>
      </c>
    </row>
    <row r="174" s="2" customFormat="1">
      <c r="A174" s="38"/>
      <c r="B174" s="39"/>
      <c r="C174" s="40"/>
      <c r="D174" s="217" t="s">
        <v>175</v>
      </c>
      <c r="E174" s="40"/>
      <c r="F174" s="218" t="s">
        <v>1257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175</v>
      </c>
      <c r="AU174" s="17" t="s">
        <v>83</v>
      </c>
    </row>
    <row r="175" s="13" customFormat="1">
      <c r="A175" s="13"/>
      <c r="B175" s="222"/>
      <c r="C175" s="223"/>
      <c r="D175" s="217" t="s">
        <v>177</v>
      </c>
      <c r="E175" s="224" t="s">
        <v>19</v>
      </c>
      <c r="F175" s="225" t="s">
        <v>1559</v>
      </c>
      <c r="G175" s="223"/>
      <c r="H175" s="226">
        <v>2.2749999999999999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177</v>
      </c>
      <c r="AU175" s="232" t="s">
        <v>83</v>
      </c>
      <c r="AV175" s="13" t="s">
        <v>83</v>
      </c>
      <c r="AW175" s="13" t="s">
        <v>33</v>
      </c>
      <c r="AX175" s="13" t="s">
        <v>81</v>
      </c>
      <c r="AY175" s="232" t="s">
        <v>167</v>
      </c>
    </row>
    <row r="176" s="2" customFormat="1" ht="16.5" customHeight="1">
      <c r="A176" s="38"/>
      <c r="B176" s="39"/>
      <c r="C176" s="204" t="s">
        <v>346</v>
      </c>
      <c r="D176" s="204" t="s">
        <v>169</v>
      </c>
      <c r="E176" s="205" t="s">
        <v>1300</v>
      </c>
      <c r="F176" s="206" t="s">
        <v>1301</v>
      </c>
      <c r="G176" s="207" t="s">
        <v>342</v>
      </c>
      <c r="H176" s="208">
        <v>455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1560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1303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2" customFormat="1">
      <c r="A178" s="38"/>
      <c r="B178" s="39"/>
      <c r="C178" s="40"/>
      <c r="D178" s="217" t="s">
        <v>175</v>
      </c>
      <c r="E178" s="40"/>
      <c r="F178" s="218" t="s">
        <v>1304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83</v>
      </c>
    </row>
    <row r="179" s="2" customFormat="1" ht="16.5" customHeight="1">
      <c r="A179" s="38"/>
      <c r="B179" s="39"/>
      <c r="C179" s="246" t="s">
        <v>352</v>
      </c>
      <c r="D179" s="246" t="s">
        <v>252</v>
      </c>
      <c r="E179" s="247" t="s">
        <v>1305</v>
      </c>
      <c r="F179" s="248" t="s">
        <v>1306</v>
      </c>
      <c r="G179" s="249" t="s">
        <v>255</v>
      </c>
      <c r="H179" s="250">
        <v>7.0899999999999999</v>
      </c>
      <c r="I179" s="251"/>
      <c r="J179" s="252">
        <f>ROUND(I179*H179,2)</f>
        <v>0</v>
      </c>
      <c r="K179" s="248" t="s">
        <v>183</v>
      </c>
      <c r="L179" s="253"/>
      <c r="M179" s="254" t="s">
        <v>19</v>
      </c>
      <c r="N179" s="255" t="s">
        <v>44</v>
      </c>
      <c r="O179" s="84"/>
      <c r="P179" s="213">
        <f>O179*H179</f>
        <v>0</v>
      </c>
      <c r="Q179" s="213">
        <v>0.001</v>
      </c>
      <c r="R179" s="213">
        <f>Q179*H179</f>
        <v>0.0070899999999999999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220</v>
      </c>
      <c r="AT179" s="215" t="s">
        <v>252</v>
      </c>
      <c r="AU179" s="215" t="s">
        <v>83</v>
      </c>
      <c r="AY179" s="17" t="s">
        <v>167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173</v>
      </c>
      <c r="BM179" s="215" t="s">
        <v>1561</v>
      </c>
    </row>
    <row r="180" s="2" customFormat="1">
      <c r="A180" s="38"/>
      <c r="B180" s="39"/>
      <c r="C180" s="40"/>
      <c r="D180" s="217" t="s">
        <v>175</v>
      </c>
      <c r="E180" s="40"/>
      <c r="F180" s="218" t="s">
        <v>1304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175</v>
      </c>
      <c r="AU180" s="17" t="s">
        <v>83</v>
      </c>
    </row>
    <row r="181" s="13" customFormat="1">
      <c r="A181" s="13"/>
      <c r="B181" s="222"/>
      <c r="C181" s="223"/>
      <c r="D181" s="217" t="s">
        <v>177</v>
      </c>
      <c r="E181" s="224" t="s">
        <v>19</v>
      </c>
      <c r="F181" s="225" t="s">
        <v>1562</v>
      </c>
      <c r="G181" s="223"/>
      <c r="H181" s="226">
        <v>3.2799999999999998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177</v>
      </c>
      <c r="AU181" s="232" t="s">
        <v>83</v>
      </c>
      <c r="AV181" s="13" t="s">
        <v>83</v>
      </c>
      <c r="AW181" s="13" t="s">
        <v>33</v>
      </c>
      <c r="AX181" s="13" t="s">
        <v>73</v>
      </c>
      <c r="AY181" s="232" t="s">
        <v>167</v>
      </c>
    </row>
    <row r="182" s="13" customFormat="1">
      <c r="A182" s="13"/>
      <c r="B182" s="222"/>
      <c r="C182" s="223"/>
      <c r="D182" s="217" t="s">
        <v>177</v>
      </c>
      <c r="E182" s="224" t="s">
        <v>19</v>
      </c>
      <c r="F182" s="225" t="s">
        <v>1563</v>
      </c>
      <c r="G182" s="223"/>
      <c r="H182" s="226">
        <v>3.8100000000000001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177</v>
      </c>
      <c r="AU182" s="232" t="s">
        <v>83</v>
      </c>
      <c r="AV182" s="13" t="s">
        <v>83</v>
      </c>
      <c r="AW182" s="13" t="s">
        <v>33</v>
      </c>
      <c r="AX182" s="13" t="s">
        <v>73</v>
      </c>
      <c r="AY182" s="232" t="s">
        <v>167</v>
      </c>
    </row>
    <row r="183" s="14" customFormat="1">
      <c r="A183" s="14"/>
      <c r="B183" s="233"/>
      <c r="C183" s="234"/>
      <c r="D183" s="217" t="s">
        <v>177</v>
      </c>
      <c r="E183" s="235" t="s">
        <v>19</v>
      </c>
      <c r="F183" s="236" t="s">
        <v>179</v>
      </c>
      <c r="G183" s="234"/>
      <c r="H183" s="237">
        <v>7.0899999999999999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3" t="s">
        <v>177</v>
      </c>
      <c r="AU183" s="243" t="s">
        <v>83</v>
      </c>
      <c r="AV183" s="14" t="s">
        <v>173</v>
      </c>
      <c r="AW183" s="14" t="s">
        <v>33</v>
      </c>
      <c r="AX183" s="14" t="s">
        <v>81</v>
      </c>
      <c r="AY183" s="243" t="s">
        <v>167</v>
      </c>
    </row>
    <row r="184" s="2" customFormat="1" ht="16.5" customHeight="1">
      <c r="A184" s="38"/>
      <c r="B184" s="39"/>
      <c r="C184" s="204" t="s">
        <v>357</v>
      </c>
      <c r="D184" s="204" t="s">
        <v>169</v>
      </c>
      <c r="E184" s="205" t="s">
        <v>1309</v>
      </c>
      <c r="F184" s="206" t="s">
        <v>1310</v>
      </c>
      <c r="G184" s="207" t="s">
        <v>172</v>
      </c>
      <c r="H184" s="208">
        <v>3.0499999999999998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173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173</v>
      </c>
      <c r="BM184" s="215" t="s">
        <v>1564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1312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2" customFormat="1">
      <c r="A186" s="38"/>
      <c r="B186" s="39"/>
      <c r="C186" s="40"/>
      <c r="D186" s="217" t="s">
        <v>175</v>
      </c>
      <c r="E186" s="40"/>
      <c r="F186" s="218" t="s">
        <v>1565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83</v>
      </c>
    </row>
    <row r="187" s="13" customFormat="1">
      <c r="A187" s="13"/>
      <c r="B187" s="222"/>
      <c r="C187" s="223"/>
      <c r="D187" s="217" t="s">
        <v>177</v>
      </c>
      <c r="E187" s="224" t="s">
        <v>19</v>
      </c>
      <c r="F187" s="225" t="s">
        <v>1566</v>
      </c>
      <c r="G187" s="223"/>
      <c r="H187" s="226">
        <v>1.6399999999999999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177</v>
      </c>
      <c r="AU187" s="232" t="s">
        <v>83</v>
      </c>
      <c r="AV187" s="13" t="s">
        <v>83</v>
      </c>
      <c r="AW187" s="13" t="s">
        <v>33</v>
      </c>
      <c r="AX187" s="13" t="s">
        <v>73</v>
      </c>
      <c r="AY187" s="232" t="s">
        <v>167</v>
      </c>
    </row>
    <row r="188" s="13" customFormat="1">
      <c r="A188" s="13"/>
      <c r="B188" s="222"/>
      <c r="C188" s="223"/>
      <c r="D188" s="217" t="s">
        <v>177</v>
      </c>
      <c r="E188" s="224" t="s">
        <v>19</v>
      </c>
      <c r="F188" s="225" t="s">
        <v>1567</v>
      </c>
      <c r="G188" s="223"/>
      <c r="H188" s="226">
        <v>1.2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177</v>
      </c>
      <c r="AU188" s="232" t="s">
        <v>83</v>
      </c>
      <c r="AV188" s="13" t="s">
        <v>83</v>
      </c>
      <c r="AW188" s="13" t="s">
        <v>33</v>
      </c>
      <c r="AX188" s="13" t="s">
        <v>73</v>
      </c>
      <c r="AY188" s="232" t="s">
        <v>167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1568</v>
      </c>
      <c r="G189" s="223"/>
      <c r="H189" s="226">
        <v>0.20999999999999999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73</v>
      </c>
      <c r="AY189" s="232" t="s">
        <v>167</v>
      </c>
    </row>
    <row r="190" s="14" customFormat="1">
      <c r="A190" s="14"/>
      <c r="B190" s="233"/>
      <c r="C190" s="234"/>
      <c r="D190" s="217" t="s">
        <v>177</v>
      </c>
      <c r="E190" s="235" t="s">
        <v>19</v>
      </c>
      <c r="F190" s="236" t="s">
        <v>179</v>
      </c>
      <c r="G190" s="234"/>
      <c r="H190" s="237">
        <v>3.0499999999999998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177</v>
      </c>
      <c r="AU190" s="243" t="s">
        <v>83</v>
      </c>
      <c r="AV190" s="14" t="s">
        <v>173</v>
      </c>
      <c r="AW190" s="14" t="s">
        <v>33</v>
      </c>
      <c r="AX190" s="14" t="s">
        <v>81</v>
      </c>
      <c r="AY190" s="243" t="s">
        <v>167</v>
      </c>
    </row>
    <row r="191" s="2" customFormat="1" ht="16.5" customHeight="1">
      <c r="A191" s="38"/>
      <c r="B191" s="39"/>
      <c r="C191" s="204" t="s">
        <v>363</v>
      </c>
      <c r="D191" s="204" t="s">
        <v>169</v>
      </c>
      <c r="E191" s="205" t="s">
        <v>1315</v>
      </c>
      <c r="F191" s="206" t="s">
        <v>1316</v>
      </c>
      <c r="G191" s="207" t="s">
        <v>172</v>
      </c>
      <c r="H191" s="208">
        <v>3.0499999999999998</v>
      </c>
      <c r="I191" s="209"/>
      <c r="J191" s="210">
        <f>ROUND(I191*H191,2)</f>
        <v>0</v>
      </c>
      <c r="K191" s="206" t="s">
        <v>183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173</v>
      </c>
      <c r="AT191" s="215" t="s">
        <v>169</v>
      </c>
      <c r="AU191" s="215" t="s">
        <v>83</v>
      </c>
      <c r="AY191" s="17" t="s">
        <v>167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173</v>
      </c>
      <c r="BM191" s="215" t="s">
        <v>1569</v>
      </c>
    </row>
    <row r="192" s="2" customFormat="1">
      <c r="A192" s="38"/>
      <c r="B192" s="39"/>
      <c r="C192" s="40"/>
      <c r="D192" s="244" t="s">
        <v>185</v>
      </c>
      <c r="E192" s="40"/>
      <c r="F192" s="245" t="s">
        <v>1318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185</v>
      </c>
      <c r="AU192" s="17" t="s">
        <v>83</v>
      </c>
    </row>
    <row r="193" s="13" customFormat="1">
      <c r="A193" s="13"/>
      <c r="B193" s="222"/>
      <c r="C193" s="223"/>
      <c r="D193" s="217" t="s">
        <v>177</v>
      </c>
      <c r="E193" s="224" t="s">
        <v>19</v>
      </c>
      <c r="F193" s="225" t="s">
        <v>1566</v>
      </c>
      <c r="G193" s="223"/>
      <c r="H193" s="226">
        <v>1.6399999999999999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177</v>
      </c>
      <c r="AU193" s="232" t="s">
        <v>83</v>
      </c>
      <c r="AV193" s="13" t="s">
        <v>83</v>
      </c>
      <c r="AW193" s="13" t="s">
        <v>33</v>
      </c>
      <c r="AX193" s="13" t="s">
        <v>73</v>
      </c>
      <c r="AY193" s="232" t="s">
        <v>167</v>
      </c>
    </row>
    <row r="194" s="13" customFormat="1">
      <c r="A194" s="13"/>
      <c r="B194" s="222"/>
      <c r="C194" s="223"/>
      <c r="D194" s="217" t="s">
        <v>177</v>
      </c>
      <c r="E194" s="224" t="s">
        <v>19</v>
      </c>
      <c r="F194" s="225" t="s">
        <v>1567</v>
      </c>
      <c r="G194" s="223"/>
      <c r="H194" s="226">
        <v>1.2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177</v>
      </c>
      <c r="AU194" s="232" t="s">
        <v>83</v>
      </c>
      <c r="AV194" s="13" t="s">
        <v>83</v>
      </c>
      <c r="AW194" s="13" t="s">
        <v>33</v>
      </c>
      <c r="AX194" s="13" t="s">
        <v>73</v>
      </c>
      <c r="AY194" s="232" t="s">
        <v>167</v>
      </c>
    </row>
    <row r="195" s="13" customFormat="1">
      <c r="A195" s="13"/>
      <c r="B195" s="222"/>
      <c r="C195" s="223"/>
      <c r="D195" s="217" t="s">
        <v>177</v>
      </c>
      <c r="E195" s="224" t="s">
        <v>19</v>
      </c>
      <c r="F195" s="225" t="s">
        <v>1568</v>
      </c>
      <c r="G195" s="223"/>
      <c r="H195" s="226">
        <v>0.20999999999999999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177</v>
      </c>
      <c r="AU195" s="232" t="s">
        <v>83</v>
      </c>
      <c r="AV195" s="13" t="s">
        <v>83</v>
      </c>
      <c r="AW195" s="13" t="s">
        <v>33</v>
      </c>
      <c r="AX195" s="13" t="s">
        <v>73</v>
      </c>
      <c r="AY195" s="232" t="s">
        <v>167</v>
      </c>
    </row>
    <row r="196" s="14" customFormat="1">
      <c r="A196" s="14"/>
      <c r="B196" s="233"/>
      <c r="C196" s="234"/>
      <c r="D196" s="217" t="s">
        <v>177</v>
      </c>
      <c r="E196" s="235" t="s">
        <v>19</v>
      </c>
      <c r="F196" s="236" t="s">
        <v>179</v>
      </c>
      <c r="G196" s="234"/>
      <c r="H196" s="237">
        <v>3.0499999999999998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177</v>
      </c>
      <c r="AU196" s="243" t="s">
        <v>83</v>
      </c>
      <c r="AV196" s="14" t="s">
        <v>173</v>
      </c>
      <c r="AW196" s="14" t="s">
        <v>33</v>
      </c>
      <c r="AX196" s="14" t="s">
        <v>81</v>
      </c>
      <c r="AY196" s="243" t="s">
        <v>167</v>
      </c>
    </row>
    <row r="197" s="2" customFormat="1" ht="16.5" customHeight="1">
      <c r="A197" s="38"/>
      <c r="B197" s="39"/>
      <c r="C197" s="246" t="s">
        <v>369</v>
      </c>
      <c r="D197" s="246" t="s">
        <v>252</v>
      </c>
      <c r="E197" s="247" t="s">
        <v>1319</v>
      </c>
      <c r="F197" s="248" t="s">
        <v>1320</v>
      </c>
      <c r="G197" s="249" t="s">
        <v>172</v>
      </c>
      <c r="H197" s="250">
        <v>3.0499999999999998</v>
      </c>
      <c r="I197" s="251"/>
      <c r="J197" s="252">
        <f>ROUND(I197*H197,2)</f>
        <v>0</v>
      </c>
      <c r="K197" s="248" t="s">
        <v>183</v>
      </c>
      <c r="L197" s="253"/>
      <c r="M197" s="254" t="s">
        <v>19</v>
      </c>
      <c r="N197" s="255" t="s">
        <v>44</v>
      </c>
      <c r="O197" s="84"/>
      <c r="P197" s="213">
        <f>O197*H197</f>
        <v>0</v>
      </c>
      <c r="Q197" s="213">
        <v>1</v>
      </c>
      <c r="R197" s="213">
        <f>Q197*H197</f>
        <v>3.0499999999999998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220</v>
      </c>
      <c r="AT197" s="215" t="s">
        <v>252</v>
      </c>
      <c r="AU197" s="215" t="s">
        <v>83</v>
      </c>
      <c r="AY197" s="17" t="s">
        <v>167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173</v>
      </c>
      <c r="BM197" s="215" t="s">
        <v>1570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1322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13" customFormat="1">
      <c r="A199" s="13"/>
      <c r="B199" s="222"/>
      <c r="C199" s="223"/>
      <c r="D199" s="217" t="s">
        <v>177</v>
      </c>
      <c r="E199" s="224" t="s">
        <v>19</v>
      </c>
      <c r="F199" s="225" t="s">
        <v>1566</v>
      </c>
      <c r="G199" s="223"/>
      <c r="H199" s="226">
        <v>1.6399999999999999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177</v>
      </c>
      <c r="AU199" s="232" t="s">
        <v>83</v>
      </c>
      <c r="AV199" s="13" t="s">
        <v>83</v>
      </c>
      <c r="AW199" s="13" t="s">
        <v>33</v>
      </c>
      <c r="AX199" s="13" t="s">
        <v>73</v>
      </c>
      <c r="AY199" s="232" t="s">
        <v>167</v>
      </c>
    </row>
    <row r="200" s="13" customFormat="1">
      <c r="A200" s="13"/>
      <c r="B200" s="222"/>
      <c r="C200" s="223"/>
      <c r="D200" s="217" t="s">
        <v>177</v>
      </c>
      <c r="E200" s="224" t="s">
        <v>19</v>
      </c>
      <c r="F200" s="225" t="s">
        <v>1567</v>
      </c>
      <c r="G200" s="223"/>
      <c r="H200" s="226">
        <v>1.2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177</v>
      </c>
      <c r="AU200" s="232" t="s">
        <v>83</v>
      </c>
      <c r="AV200" s="13" t="s">
        <v>83</v>
      </c>
      <c r="AW200" s="13" t="s">
        <v>33</v>
      </c>
      <c r="AX200" s="13" t="s">
        <v>73</v>
      </c>
      <c r="AY200" s="232" t="s">
        <v>167</v>
      </c>
    </row>
    <row r="201" s="13" customFormat="1">
      <c r="A201" s="13"/>
      <c r="B201" s="222"/>
      <c r="C201" s="223"/>
      <c r="D201" s="217" t="s">
        <v>177</v>
      </c>
      <c r="E201" s="224" t="s">
        <v>19</v>
      </c>
      <c r="F201" s="225" t="s">
        <v>1568</v>
      </c>
      <c r="G201" s="223"/>
      <c r="H201" s="226">
        <v>0.20999999999999999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177</v>
      </c>
      <c r="AU201" s="232" t="s">
        <v>83</v>
      </c>
      <c r="AV201" s="13" t="s">
        <v>83</v>
      </c>
      <c r="AW201" s="13" t="s">
        <v>33</v>
      </c>
      <c r="AX201" s="13" t="s">
        <v>73</v>
      </c>
      <c r="AY201" s="232" t="s">
        <v>167</v>
      </c>
    </row>
    <row r="202" s="14" customFormat="1">
      <c r="A202" s="14"/>
      <c r="B202" s="233"/>
      <c r="C202" s="234"/>
      <c r="D202" s="217" t="s">
        <v>177</v>
      </c>
      <c r="E202" s="235" t="s">
        <v>19</v>
      </c>
      <c r="F202" s="236" t="s">
        <v>179</v>
      </c>
      <c r="G202" s="234"/>
      <c r="H202" s="237">
        <v>3.0499999999999998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177</v>
      </c>
      <c r="AU202" s="243" t="s">
        <v>83</v>
      </c>
      <c r="AV202" s="14" t="s">
        <v>173</v>
      </c>
      <c r="AW202" s="14" t="s">
        <v>33</v>
      </c>
      <c r="AX202" s="14" t="s">
        <v>81</v>
      </c>
      <c r="AY202" s="243" t="s">
        <v>167</v>
      </c>
    </row>
    <row r="203" s="12" customFormat="1" ht="22.8" customHeight="1">
      <c r="A203" s="12"/>
      <c r="B203" s="188"/>
      <c r="C203" s="189"/>
      <c r="D203" s="190" t="s">
        <v>72</v>
      </c>
      <c r="E203" s="202" t="s">
        <v>188</v>
      </c>
      <c r="F203" s="202" t="s">
        <v>977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SUM(P204:P212)</f>
        <v>0</v>
      </c>
      <c r="Q203" s="196"/>
      <c r="R203" s="197">
        <f>SUM(R204:R212)</f>
        <v>1.8192999999999999</v>
      </c>
      <c r="S203" s="196"/>
      <c r="T203" s="198">
        <f>SUM(T204:T212)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81</v>
      </c>
      <c r="AT203" s="200" t="s">
        <v>72</v>
      </c>
      <c r="AU203" s="200" t="s">
        <v>81</v>
      </c>
      <c r="AY203" s="199" t="s">
        <v>167</v>
      </c>
      <c r="BK203" s="201">
        <f>SUM(BK204:BK212)</f>
        <v>0</v>
      </c>
    </row>
    <row r="204" s="2" customFormat="1" ht="16.5" customHeight="1">
      <c r="A204" s="38"/>
      <c r="B204" s="39"/>
      <c r="C204" s="204" t="s">
        <v>374</v>
      </c>
      <c r="D204" s="204" t="s">
        <v>169</v>
      </c>
      <c r="E204" s="205" t="s">
        <v>1340</v>
      </c>
      <c r="F204" s="206" t="s">
        <v>1341</v>
      </c>
      <c r="G204" s="207" t="s">
        <v>342</v>
      </c>
      <c r="H204" s="208">
        <v>1</v>
      </c>
      <c r="I204" s="209"/>
      <c r="J204" s="210">
        <f>ROUND(I204*H204,2)</f>
        <v>0</v>
      </c>
      <c r="K204" s="206" t="s">
        <v>19</v>
      </c>
      <c r="L204" s="44"/>
      <c r="M204" s="211" t="s">
        <v>19</v>
      </c>
      <c r="N204" s="212" t="s">
        <v>44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173</v>
      </c>
      <c r="AT204" s="215" t="s">
        <v>169</v>
      </c>
      <c r="AU204" s="215" t="s">
        <v>83</v>
      </c>
      <c r="AY204" s="17" t="s">
        <v>167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81</v>
      </c>
      <c r="BK204" s="216">
        <f>ROUND(I204*H204,2)</f>
        <v>0</v>
      </c>
      <c r="BL204" s="17" t="s">
        <v>173</v>
      </c>
      <c r="BM204" s="215" t="s">
        <v>1571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1343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2" customFormat="1" ht="16.5" customHeight="1">
      <c r="A206" s="38"/>
      <c r="B206" s="39"/>
      <c r="C206" s="204" t="s">
        <v>385</v>
      </c>
      <c r="D206" s="204" t="s">
        <v>169</v>
      </c>
      <c r="E206" s="205" t="s">
        <v>1333</v>
      </c>
      <c r="F206" s="206" t="s">
        <v>1334</v>
      </c>
      <c r="G206" s="207" t="s">
        <v>342</v>
      </c>
      <c r="H206" s="208">
        <v>2</v>
      </c>
      <c r="I206" s="209"/>
      <c r="J206" s="210">
        <f>ROUND(I206*H206,2)</f>
        <v>0</v>
      </c>
      <c r="K206" s="206" t="s">
        <v>183</v>
      </c>
      <c r="L206" s="44"/>
      <c r="M206" s="211" t="s">
        <v>19</v>
      </c>
      <c r="N206" s="212" t="s">
        <v>44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173</v>
      </c>
      <c r="AT206" s="215" t="s">
        <v>169</v>
      </c>
      <c r="AU206" s="215" t="s">
        <v>83</v>
      </c>
      <c r="AY206" s="17" t="s">
        <v>167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173</v>
      </c>
      <c r="BM206" s="215" t="s">
        <v>1572</v>
      </c>
    </row>
    <row r="207" s="2" customFormat="1">
      <c r="A207" s="38"/>
      <c r="B207" s="39"/>
      <c r="C207" s="40"/>
      <c r="D207" s="244" t="s">
        <v>185</v>
      </c>
      <c r="E207" s="40"/>
      <c r="F207" s="245" t="s">
        <v>1336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185</v>
      </c>
      <c r="AU207" s="17" t="s">
        <v>83</v>
      </c>
    </row>
    <row r="208" s="2" customFormat="1" ht="16.5" customHeight="1">
      <c r="A208" s="38"/>
      <c r="B208" s="39"/>
      <c r="C208" s="246" t="s">
        <v>390</v>
      </c>
      <c r="D208" s="246" t="s">
        <v>252</v>
      </c>
      <c r="E208" s="247" t="s">
        <v>1337</v>
      </c>
      <c r="F208" s="248" t="s">
        <v>1338</v>
      </c>
      <c r="G208" s="249" t="s">
        <v>342</v>
      </c>
      <c r="H208" s="250">
        <v>2</v>
      </c>
      <c r="I208" s="251"/>
      <c r="J208" s="252">
        <f>ROUND(I208*H208,2)</f>
        <v>0</v>
      </c>
      <c r="K208" s="248" t="s">
        <v>183</v>
      </c>
      <c r="L208" s="253"/>
      <c r="M208" s="254" t="s">
        <v>19</v>
      </c>
      <c r="N208" s="255" t="s">
        <v>44</v>
      </c>
      <c r="O208" s="84"/>
      <c r="P208" s="213">
        <f>O208*H208</f>
        <v>0</v>
      </c>
      <c r="Q208" s="213">
        <v>0.051529999999999999</v>
      </c>
      <c r="R208" s="213">
        <f>Q208*H208</f>
        <v>0.10306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220</v>
      </c>
      <c r="AT208" s="215" t="s">
        <v>252</v>
      </c>
      <c r="AU208" s="215" t="s">
        <v>83</v>
      </c>
      <c r="AY208" s="17" t="s">
        <v>167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81</v>
      </c>
      <c r="BK208" s="216">
        <f>ROUND(I208*H208,2)</f>
        <v>0</v>
      </c>
      <c r="BL208" s="17" t="s">
        <v>173</v>
      </c>
      <c r="BM208" s="215" t="s">
        <v>1573</v>
      </c>
    </row>
    <row r="209" s="2" customFormat="1" ht="24.15" customHeight="1">
      <c r="A209" s="38"/>
      <c r="B209" s="39"/>
      <c r="C209" s="204" t="s">
        <v>395</v>
      </c>
      <c r="D209" s="204" t="s">
        <v>169</v>
      </c>
      <c r="E209" s="205" t="s">
        <v>1323</v>
      </c>
      <c r="F209" s="206" t="s">
        <v>1324</v>
      </c>
      <c r="G209" s="207" t="s">
        <v>329</v>
      </c>
      <c r="H209" s="208">
        <v>238</v>
      </c>
      <c r="I209" s="209"/>
      <c r="J209" s="210">
        <f>ROUND(I209*H209,2)</f>
        <v>0</v>
      </c>
      <c r="K209" s="206" t="s">
        <v>183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0.00123</v>
      </c>
      <c r="R209" s="213">
        <f>Q209*H209</f>
        <v>0.29274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173</v>
      </c>
      <c r="AT209" s="215" t="s">
        <v>169</v>
      </c>
      <c r="AU209" s="215" t="s">
        <v>83</v>
      </c>
      <c r="AY209" s="17" t="s">
        <v>167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173</v>
      </c>
      <c r="BM209" s="215" t="s">
        <v>1574</v>
      </c>
    </row>
    <row r="210" s="2" customFormat="1">
      <c r="A210" s="38"/>
      <c r="B210" s="39"/>
      <c r="C210" s="40"/>
      <c r="D210" s="244" t="s">
        <v>185</v>
      </c>
      <c r="E210" s="40"/>
      <c r="F210" s="245" t="s">
        <v>1326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185</v>
      </c>
      <c r="AU210" s="17" t="s">
        <v>83</v>
      </c>
    </row>
    <row r="211" s="2" customFormat="1" ht="16.5" customHeight="1">
      <c r="A211" s="38"/>
      <c r="B211" s="39"/>
      <c r="C211" s="246" t="s">
        <v>403</v>
      </c>
      <c r="D211" s="246" t="s">
        <v>252</v>
      </c>
      <c r="E211" s="247" t="s">
        <v>1328</v>
      </c>
      <c r="F211" s="248" t="s">
        <v>1329</v>
      </c>
      <c r="G211" s="249" t="s">
        <v>172</v>
      </c>
      <c r="H211" s="250">
        <v>2.1899999999999999</v>
      </c>
      <c r="I211" s="251"/>
      <c r="J211" s="252">
        <f>ROUND(I211*H211,2)</f>
        <v>0</v>
      </c>
      <c r="K211" s="248" t="s">
        <v>183</v>
      </c>
      <c r="L211" s="253"/>
      <c r="M211" s="254" t="s">
        <v>19</v>
      </c>
      <c r="N211" s="255" t="s">
        <v>44</v>
      </c>
      <c r="O211" s="84"/>
      <c r="P211" s="213">
        <f>O211*H211</f>
        <v>0</v>
      </c>
      <c r="Q211" s="213">
        <v>0.65000000000000002</v>
      </c>
      <c r="R211" s="213">
        <f>Q211*H211</f>
        <v>1.4235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220</v>
      </c>
      <c r="AT211" s="215" t="s">
        <v>252</v>
      </c>
      <c r="AU211" s="215" t="s">
        <v>83</v>
      </c>
      <c r="AY211" s="17" t="s">
        <v>167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81</v>
      </c>
      <c r="BK211" s="216">
        <f>ROUND(I211*H211,2)</f>
        <v>0</v>
      </c>
      <c r="BL211" s="17" t="s">
        <v>173</v>
      </c>
      <c r="BM211" s="215" t="s">
        <v>1575</v>
      </c>
    </row>
    <row r="212" s="13" customFormat="1">
      <c r="A212" s="13"/>
      <c r="B212" s="222"/>
      <c r="C212" s="223"/>
      <c r="D212" s="217" t="s">
        <v>177</v>
      </c>
      <c r="E212" s="224" t="s">
        <v>19</v>
      </c>
      <c r="F212" s="225" t="s">
        <v>1576</v>
      </c>
      <c r="G212" s="223"/>
      <c r="H212" s="226">
        <v>2.1899999999999999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2" t="s">
        <v>177</v>
      </c>
      <c r="AU212" s="232" t="s">
        <v>83</v>
      </c>
      <c r="AV212" s="13" t="s">
        <v>83</v>
      </c>
      <c r="AW212" s="13" t="s">
        <v>33</v>
      </c>
      <c r="AX212" s="13" t="s">
        <v>81</v>
      </c>
      <c r="AY212" s="232" t="s">
        <v>167</v>
      </c>
    </row>
    <row r="213" s="12" customFormat="1" ht="22.8" customHeight="1">
      <c r="A213" s="12"/>
      <c r="B213" s="188"/>
      <c r="C213" s="189"/>
      <c r="D213" s="190" t="s">
        <v>72</v>
      </c>
      <c r="E213" s="202" t="s">
        <v>409</v>
      </c>
      <c r="F213" s="202" t="s">
        <v>410</v>
      </c>
      <c r="G213" s="189"/>
      <c r="H213" s="189"/>
      <c r="I213" s="192"/>
      <c r="J213" s="203">
        <f>BK213</f>
        <v>0</v>
      </c>
      <c r="K213" s="189"/>
      <c r="L213" s="194"/>
      <c r="M213" s="195"/>
      <c r="N213" s="196"/>
      <c r="O213" s="196"/>
      <c r="P213" s="197">
        <f>SUM(P214:P215)</f>
        <v>0</v>
      </c>
      <c r="Q213" s="196"/>
      <c r="R213" s="197">
        <f>SUM(R214:R215)</f>
        <v>0</v>
      </c>
      <c r="S213" s="196"/>
      <c r="T213" s="198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9" t="s">
        <v>81</v>
      </c>
      <c r="AT213" s="200" t="s">
        <v>72</v>
      </c>
      <c r="AU213" s="200" t="s">
        <v>81</v>
      </c>
      <c r="AY213" s="199" t="s">
        <v>167</v>
      </c>
      <c r="BK213" s="201">
        <f>SUM(BK214:BK215)</f>
        <v>0</v>
      </c>
    </row>
    <row r="214" s="2" customFormat="1" ht="16.5" customHeight="1">
      <c r="A214" s="38"/>
      <c r="B214" s="39"/>
      <c r="C214" s="204" t="s">
        <v>411</v>
      </c>
      <c r="D214" s="204" t="s">
        <v>169</v>
      </c>
      <c r="E214" s="205" t="s">
        <v>1344</v>
      </c>
      <c r="F214" s="206" t="s">
        <v>1345</v>
      </c>
      <c r="G214" s="207" t="s">
        <v>360</v>
      </c>
      <c r="H214" s="208">
        <v>13.593999999999999</v>
      </c>
      <c r="I214" s="209"/>
      <c r="J214" s="210">
        <f>ROUND(I214*H214,2)</f>
        <v>0</v>
      </c>
      <c r="K214" s="206" t="s">
        <v>183</v>
      </c>
      <c r="L214" s="44"/>
      <c r="M214" s="211" t="s">
        <v>19</v>
      </c>
      <c r="N214" s="212" t="s">
        <v>44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173</v>
      </c>
      <c r="AT214" s="215" t="s">
        <v>169</v>
      </c>
      <c r="AU214" s="215" t="s">
        <v>83</v>
      </c>
      <c r="AY214" s="17" t="s">
        <v>167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81</v>
      </c>
      <c r="BK214" s="216">
        <f>ROUND(I214*H214,2)</f>
        <v>0</v>
      </c>
      <c r="BL214" s="17" t="s">
        <v>173</v>
      </c>
      <c r="BM214" s="215" t="s">
        <v>1577</v>
      </c>
    </row>
    <row r="215" s="2" customFormat="1">
      <c r="A215" s="38"/>
      <c r="B215" s="39"/>
      <c r="C215" s="40"/>
      <c r="D215" s="244" t="s">
        <v>185</v>
      </c>
      <c r="E215" s="40"/>
      <c r="F215" s="245" t="s">
        <v>1347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185</v>
      </c>
      <c r="AU215" s="17" t="s">
        <v>83</v>
      </c>
    </row>
    <row r="216" s="12" customFormat="1" ht="25.92" customHeight="1">
      <c r="A216" s="12"/>
      <c r="B216" s="188"/>
      <c r="C216" s="189"/>
      <c r="D216" s="190" t="s">
        <v>72</v>
      </c>
      <c r="E216" s="191" t="s">
        <v>416</v>
      </c>
      <c r="F216" s="191" t="s">
        <v>417</v>
      </c>
      <c r="G216" s="189"/>
      <c r="H216" s="189"/>
      <c r="I216" s="192"/>
      <c r="J216" s="193">
        <f>BK216</f>
        <v>0</v>
      </c>
      <c r="K216" s="189"/>
      <c r="L216" s="194"/>
      <c r="M216" s="195"/>
      <c r="N216" s="196"/>
      <c r="O216" s="196"/>
      <c r="P216" s="197">
        <f>P217+P227+P231+P235+P239+P243</f>
        <v>0</v>
      </c>
      <c r="Q216" s="196"/>
      <c r="R216" s="197">
        <f>R217+R227+R231+R235+R239+R243</f>
        <v>0</v>
      </c>
      <c r="S216" s="196"/>
      <c r="T216" s="198">
        <f>T217+T227+T231+T235+T239+T243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200</v>
      </c>
      <c r="AT216" s="200" t="s">
        <v>72</v>
      </c>
      <c r="AU216" s="200" t="s">
        <v>73</v>
      </c>
      <c r="AY216" s="199" t="s">
        <v>167</v>
      </c>
      <c r="BK216" s="201">
        <f>BK217+BK227+BK231+BK235+BK239+BK243</f>
        <v>0</v>
      </c>
    </row>
    <row r="217" s="12" customFormat="1" ht="22.8" customHeight="1">
      <c r="A217" s="12"/>
      <c r="B217" s="188"/>
      <c r="C217" s="189"/>
      <c r="D217" s="190" t="s">
        <v>72</v>
      </c>
      <c r="E217" s="202" t="s">
        <v>418</v>
      </c>
      <c r="F217" s="202" t="s">
        <v>419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SUM(P218:P226)</f>
        <v>0</v>
      </c>
      <c r="Q217" s="196"/>
      <c r="R217" s="197">
        <f>SUM(R218:R226)</f>
        <v>0</v>
      </c>
      <c r="S217" s="196"/>
      <c r="T217" s="198">
        <f>SUM(T218:T226)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9" t="s">
        <v>200</v>
      </c>
      <c r="AT217" s="200" t="s">
        <v>72</v>
      </c>
      <c r="AU217" s="200" t="s">
        <v>81</v>
      </c>
      <c r="AY217" s="199" t="s">
        <v>167</v>
      </c>
      <c r="BK217" s="201">
        <f>SUM(BK218:BK226)</f>
        <v>0</v>
      </c>
    </row>
    <row r="218" s="2" customFormat="1" ht="16.5" customHeight="1">
      <c r="A218" s="38"/>
      <c r="B218" s="39"/>
      <c r="C218" s="204" t="s">
        <v>420</v>
      </c>
      <c r="D218" s="204" t="s">
        <v>169</v>
      </c>
      <c r="E218" s="205" t="s">
        <v>421</v>
      </c>
      <c r="F218" s="206" t="s">
        <v>422</v>
      </c>
      <c r="G218" s="207" t="s">
        <v>423</v>
      </c>
      <c r="H218" s="208">
        <v>1</v>
      </c>
      <c r="I218" s="209"/>
      <c r="J218" s="210">
        <f>ROUND(I218*H218,2)</f>
        <v>0</v>
      </c>
      <c r="K218" s="206" t="s">
        <v>183</v>
      </c>
      <c r="L218" s="44"/>
      <c r="M218" s="211" t="s">
        <v>19</v>
      </c>
      <c r="N218" s="212" t="s">
        <v>44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424</v>
      </c>
      <c r="AT218" s="215" t="s">
        <v>169</v>
      </c>
      <c r="AU218" s="215" t="s">
        <v>83</v>
      </c>
      <c r="AY218" s="17" t="s">
        <v>167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81</v>
      </c>
      <c r="BK218" s="216">
        <f>ROUND(I218*H218,2)</f>
        <v>0</v>
      </c>
      <c r="BL218" s="17" t="s">
        <v>424</v>
      </c>
      <c r="BM218" s="215" t="s">
        <v>1578</v>
      </c>
    </row>
    <row r="219" s="2" customFormat="1">
      <c r="A219" s="38"/>
      <c r="B219" s="39"/>
      <c r="C219" s="40"/>
      <c r="D219" s="244" t="s">
        <v>185</v>
      </c>
      <c r="E219" s="40"/>
      <c r="F219" s="245" t="s">
        <v>426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185</v>
      </c>
      <c r="AU219" s="17" t="s">
        <v>83</v>
      </c>
    </row>
    <row r="220" s="2" customFormat="1">
      <c r="A220" s="38"/>
      <c r="B220" s="39"/>
      <c r="C220" s="40"/>
      <c r="D220" s="217" t="s">
        <v>175</v>
      </c>
      <c r="E220" s="40"/>
      <c r="F220" s="218" t="s">
        <v>427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175</v>
      </c>
      <c r="AU220" s="17" t="s">
        <v>83</v>
      </c>
    </row>
    <row r="221" s="2" customFormat="1" ht="16.5" customHeight="1">
      <c r="A221" s="38"/>
      <c r="B221" s="39"/>
      <c r="C221" s="204" t="s">
        <v>428</v>
      </c>
      <c r="D221" s="204" t="s">
        <v>169</v>
      </c>
      <c r="E221" s="205" t="s">
        <v>447</v>
      </c>
      <c r="F221" s="206" t="s">
        <v>448</v>
      </c>
      <c r="G221" s="207" t="s">
        <v>423</v>
      </c>
      <c r="H221" s="208">
        <v>1</v>
      </c>
      <c r="I221" s="209"/>
      <c r="J221" s="210">
        <f>ROUND(I221*H221,2)</f>
        <v>0</v>
      </c>
      <c r="K221" s="206" t="s">
        <v>183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424</v>
      </c>
      <c r="AT221" s="215" t="s">
        <v>169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424</v>
      </c>
      <c r="BM221" s="215" t="s">
        <v>1579</v>
      </c>
    </row>
    <row r="222" s="2" customFormat="1">
      <c r="A222" s="38"/>
      <c r="B222" s="39"/>
      <c r="C222" s="40"/>
      <c r="D222" s="244" t="s">
        <v>185</v>
      </c>
      <c r="E222" s="40"/>
      <c r="F222" s="245" t="s">
        <v>450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185</v>
      </c>
      <c r="AU222" s="17" t="s">
        <v>83</v>
      </c>
    </row>
    <row r="223" s="2" customFormat="1">
      <c r="A223" s="38"/>
      <c r="B223" s="39"/>
      <c r="C223" s="40"/>
      <c r="D223" s="217" t="s">
        <v>175</v>
      </c>
      <c r="E223" s="40"/>
      <c r="F223" s="218" t="s">
        <v>451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83</v>
      </c>
    </row>
    <row r="224" s="2" customFormat="1" ht="16.5" customHeight="1">
      <c r="A224" s="38"/>
      <c r="B224" s="39"/>
      <c r="C224" s="204" t="s">
        <v>434</v>
      </c>
      <c r="D224" s="204" t="s">
        <v>169</v>
      </c>
      <c r="E224" s="205" t="s">
        <v>453</v>
      </c>
      <c r="F224" s="206" t="s">
        <v>454</v>
      </c>
      <c r="G224" s="207" t="s">
        <v>423</v>
      </c>
      <c r="H224" s="208">
        <v>1</v>
      </c>
      <c r="I224" s="209"/>
      <c r="J224" s="210">
        <f>ROUND(I224*H224,2)</f>
        <v>0</v>
      </c>
      <c r="K224" s="206" t="s">
        <v>183</v>
      </c>
      <c r="L224" s="44"/>
      <c r="M224" s="211" t="s">
        <v>19</v>
      </c>
      <c r="N224" s="212" t="s">
        <v>44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424</v>
      </c>
      <c r="AT224" s="215" t="s">
        <v>169</v>
      </c>
      <c r="AU224" s="215" t="s">
        <v>83</v>
      </c>
      <c r="AY224" s="17" t="s">
        <v>167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81</v>
      </c>
      <c r="BK224" s="216">
        <f>ROUND(I224*H224,2)</f>
        <v>0</v>
      </c>
      <c r="BL224" s="17" t="s">
        <v>424</v>
      </c>
      <c r="BM224" s="215" t="s">
        <v>1580</v>
      </c>
    </row>
    <row r="225" s="2" customFormat="1">
      <c r="A225" s="38"/>
      <c r="B225" s="39"/>
      <c r="C225" s="40"/>
      <c r="D225" s="244" t="s">
        <v>185</v>
      </c>
      <c r="E225" s="40"/>
      <c r="F225" s="245" t="s">
        <v>456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185</v>
      </c>
      <c r="AU225" s="17" t="s">
        <v>83</v>
      </c>
    </row>
    <row r="226" s="2" customFormat="1">
      <c r="A226" s="38"/>
      <c r="B226" s="39"/>
      <c r="C226" s="40"/>
      <c r="D226" s="217" t="s">
        <v>175</v>
      </c>
      <c r="E226" s="40"/>
      <c r="F226" s="218" t="s">
        <v>457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175</v>
      </c>
      <c r="AU226" s="17" t="s">
        <v>83</v>
      </c>
    </row>
    <row r="227" s="12" customFormat="1" ht="22.8" customHeight="1">
      <c r="A227" s="12"/>
      <c r="B227" s="188"/>
      <c r="C227" s="189"/>
      <c r="D227" s="190" t="s">
        <v>72</v>
      </c>
      <c r="E227" s="202" t="s">
        <v>458</v>
      </c>
      <c r="F227" s="202" t="s">
        <v>459</v>
      </c>
      <c r="G227" s="189"/>
      <c r="H227" s="189"/>
      <c r="I227" s="192"/>
      <c r="J227" s="203">
        <f>BK227</f>
        <v>0</v>
      </c>
      <c r="K227" s="189"/>
      <c r="L227" s="194"/>
      <c r="M227" s="195"/>
      <c r="N227" s="196"/>
      <c r="O227" s="196"/>
      <c r="P227" s="197">
        <f>SUM(P228:P230)</f>
        <v>0</v>
      </c>
      <c r="Q227" s="196"/>
      <c r="R227" s="197">
        <f>SUM(R228:R230)</f>
        <v>0</v>
      </c>
      <c r="S227" s="196"/>
      <c r="T227" s="198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9" t="s">
        <v>200</v>
      </c>
      <c r="AT227" s="200" t="s">
        <v>72</v>
      </c>
      <c r="AU227" s="200" t="s">
        <v>81</v>
      </c>
      <c r="AY227" s="199" t="s">
        <v>167</v>
      </c>
      <c r="BK227" s="201">
        <f>SUM(BK228:BK230)</f>
        <v>0</v>
      </c>
    </row>
    <row r="228" s="2" customFormat="1" ht="16.5" customHeight="1">
      <c r="A228" s="38"/>
      <c r="B228" s="39"/>
      <c r="C228" s="204" t="s">
        <v>440</v>
      </c>
      <c r="D228" s="204" t="s">
        <v>169</v>
      </c>
      <c r="E228" s="205" t="s">
        <v>461</v>
      </c>
      <c r="F228" s="206" t="s">
        <v>459</v>
      </c>
      <c r="G228" s="207" t="s">
        <v>423</v>
      </c>
      <c r="H228" s="208">
        <v>1</v>
      </c>
      <c r="I228" s="209"/>
      <c r="J228" s="210">
        <f>ROUND(I228*H228,2)</f>
        <v>0</v>
      </c>
      <c r="K228" s="206" t="s">
        <v>183</v>
      </c>
      <c r="L228" s="44"/>
      <c r="M228" s="211" t="s">
        <v>19</v>
      </c>
      <c r="N228" s="212" t="s">
        <v>44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424</v>
      </c>
      <c r="AT228" s="215" t="s">
        <v>169</v>
      </c>
      <c r="AU228" s="215" t="s">
        <v>83</v>
      </c>
      <c r="AY228" s="17" t="s">
        <v>167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81</v>
      </c>
      <c r="BK228" s="216">
        <f>ROUND(I228*H228,2)</f>
        <v>0</v>
      </c>
      <c r="BL228" s="17" t="s">
        <v>424</v>
      </c>
      <c r="BM228" s="215" t="s">
        <v>1581</v>
      </c>
    </row>
    <row r="229" s="2" customFormat="1">
      <c r="A229" s="38"/>
      <c r="B229" s="39"/>
      <c r="C229" s="40"/>
      <c r="D229" s="244" t="s">
        <v>185</v>
      </c>
      <c r="E229" s="40"/>
      <c r="F229" s="245" t="s">
        <v>463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185</v>
      </c>
      <c r="AU229" s="17" t="s">
        <v>83</v>
      </c>
    </row>
    <row r="230" s="2" customFormat="1">
      <c r="A230" s="38"/>
      <c r="B230" s="39"/>
      <c r="C230" s="40"/>
      <c r="D230" s="217" t="s">
        <v>175</v>
      </c>
      <c r="E230" s="40"/>
      <c r="F230" s="218" t="s">
        <v>439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175</v>
      </c>
      <c r="AU230" s="17" t="s">
        <v>83</v>
      </c>
    </row>
    <row r="231" s="12" customFormat="1" ht="22.8" customHeight="1">
      <c r="A231" s="12"/>
      <c r="B231" s="188"/>
      <c r="C231" s="189"/>
      <c r="D231" s="190" t="s">
        <v>72</v>
      </c>
      <c r="E231" s="202" t="s">
        <v>464</v>
      </c>
      <c r="F231" s="202" t="s">
        <v>465</v>
      </c>
      <c r="G231" s="189"/>
      <c r="H231" s="189"/>
      <c r="I231" s="192"/>
      <c r="J231" s="203">
        <f>BK231</f>
        <v>0</v>
      </c>
      <c r="K231" s="189"/>
      <c r="L231" s="194"/>
      <c r="M231" s="195"/>
      <c r="N231" s="196"/>
      <c r="O231" s="196"/>
      <c r="P231" s="197">
        <f>SUM(P232:P234)</f>
        <v>0</v>
      </c>
      <c r="Q231" s="196"/>
      <c r="R231" s="197">
        <f>SUM(R232:R234)</f>
        <v>0</v>
      </c>
      <c r="S231" s="196"/>
      <c r="T231" s="198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9" t="s">
        <v>200</v>
      </c>
      <c r="AT231" s="200" t="s">
        <v>72</v>
      </c>
      <c r="AU231" s="200" t="s">
        <v>81</v>
      </c>
      <c r="AY231" s="199" t="s">
        <v>167</v>
      </c>
      <c r="BK231" s="201">
        <f>SUM(BK232:BK234)</f>
        <v>0</v>
      </c>
    </row>
    <row r="232" s="2" customFormat="1" ht="16.5" customHeight="1">
      <c r="A232" s="38"/>
      <c r="B232" s="39"/>
      <c r="C232" s="204" t="s">
        <v>446</v>
      </c>
      <c r="D232" s="204" t="s">
        <v>169</v>
      </c>
      <c r="E232" s="205" t="s">
        <v>467</v>
      </c>
      <c r="F232" s="206" t="s">
        <v>465</v>
      </c>
      <c r="G232" s="207" t="s">
        <v>423</v>
      </c>
      <c r="H232" s="208">
        <v>1</v>
      </c>
      <c r="I232" s="209"/>
      <c r="J232" s="210">
        <f>ROUND(I232*H232,2)</f>
        <v>0</v>
      </c>
      <c r="K232" s="206" t="s">
        <v>183</v>
      </c>
      <c r="L232" s="44"/>
      <c r="M232" s="211" t="s">
        <v>19</v>
      </c>
      <c r="N232" s="212" t="s">
        <v>44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424</v>
      </c>
      <c r="AT232" s="215" t="s">
        <v>169</v>
      </c>
      <c r="AU232" s="215" t="s">
        <v>83</v>
      </c>
      <c r="AY232" s="17" t="s">
        <v>167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81</v>
      </c>
      <c r="BK232" s="216">
        <f>ROUND(I232*H232,2)</f>
        <v>0</v>
      </c>
      <c r="BL232" s="17" t="s">
        <v>424</v>
      </c>
      <c r="BM232" s="215" t="s">
        <v>1582</v>
      </c>
    </row>
    <row r="233" s="2" customFormat="1">
      <c r="A233" s="38"/>
      <c r="B233" s="39"/>
      <c r="C233" s="40"/>
      <c r="D233" s="244" t="s">
        <v>185</v>
      </c>
      <c r="E233" s="40"/>
      <c r="F233" s="245" t="s">
        <v>469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185</v>
      </c>
      <c r="AU233" s="17" t="s">
        <v>83</v>
      </c>
    </row>
    <row r="234" s="2" customFormat="1">
      <c r="A234" s="38"/>
      <c r="B234" s="39"/>
      <c r="C234" s="40"/>
      <c r="D234" s="217" t="s">
        <v>175</v>
      </c>
      <c r="E234" s="40"/>
      <c r="F234" s="218" t="s">
        <v>470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175</v>
      </c>
      <c r="AU234" s="17" t="s">
        <v>83</v>
      </c>
    </row>
    <row r="235" s="12" customFormat="1" ht="22.8" customHeight="1">
      <c r="A235" s="12"/>
      <c r="B235" s="188"/>
      <c r="C235" s="189"/>
      <c r="D235" s="190" t="s">
        <v>72</v>
      </c>
      <c r="E235" s="202" t="s">
        <v>471</v>
      </c>
      <c r="F235" s="202" t="s">
        <v>472</v>
      </c>
      <c r="G235" s="189"/>
      <c r="H235" s="189"/>
      <c r="I235" s="192"/>
      <c r="J235" s="203">
        <f>BK235</f>
        <v>0</v>
      </c>
      <c r="K235" s="189"/>
      <c r="L235" s="194"/>
      <c r="M235" s="195"/>
      <c r="N235" s="196"/>
      <c r="O235" s="196"/>
      <c r="P235" s="197">
        <f>SUM(P236:P238)</f>
        <v>0</v>
      </c>
      <c r="Q235" s="196"/>
      <c r="R235" s="197">
        <f>SUM(R236:R238)</f>
        <v>0</v>
      </c>
      <c r="S235" s="196"/>
      <c r="T235" s="198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9" t="s">
        <v>200</v>
      </c>
      <c r="AT235" s="200" t="s">
        <v>72</v>
      </c>
      <c r="AU235" s="200" t="s">
        <v>81</v>
      </c>
      <c r="AY235" s="199" t="s">
        <v>167</v>
      </c>
      <c r="BK235" s="201">
        <f>SUM(BK236:BK238)</f>
        <v>0</v>
      </c>
    </row>
    <row r="236" s="2" customFormat="1" ht="16.5" customHeight="1">
      <c r="A236" s="38"/>
      <c r="B236" s="39"/>
      <c r="C236" s="204" t="s">
        <v>452</v>
      </c>
      <c r="D236" s="204" t="s">
        <v>169</v>
      </c>
      <c r="E236" s="205" t="s">
        <v>486</v>
      </c>
      <c r="F236" s="206" t="s">
        <v>487</v>
      </c>
      <c r="G236" s="207" t="s">
        <v>423</v>
      </c>
      <c r="H236" s="208">
        <v>1</v>
      </c>
      <c r="I236" s="209"/>
      <c r="J236" s="210">
        <f>ROUND(I236*H236,2)</f>
        <v>0</v>
      </c>
      <c r="K236" s="206" t="s">
        <v>183</v>
      </c>
      <c r="L236" s="44"/>
      <c r="M236" s="211" t="s">
        <v>19</v>
      </c>
      <c r="N236" s="212" t="s">
        <v>44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424</v>
      </c>
      <c r="AT236" s="215" t="s">
        <v>169</v>
      </c>
      <c r="AU236" s="215" t="s">
        <v>83</v>
      </c>
      <c r="AY236" s="17" t="s">
        <v>167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81</v>
      </c>
      <c r="BK236" s="216">
        <f>ROUND(I236*H236,2)</f>
        <v>0</v>
      </c>
      <c r="BL236" s="17" t="s">
        <v>424</v>
      </c>
      <c r="BM236" s="215" t="s">
        <v>1583</v>
      </c>
    </row>
    <row r="237" s="2" customFormat="1">
      <c r="A237" s="38"/>
      <c r="B237" s="39"/>
      <c r="C237" s="40"/>
      <c r="D237" s="244" t="s">
        <v>185</v>
      </c>
      <c r="E237" s="40"/>
      <c r="F237" s="245" t="s">
        <v>489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185</v>
      </c>
      <c r="AU237" s="17" t="s">
        <v>83</v>
      </c>
    </row>
    <row r="238" s="2" customFormat="1">
      <c r="A238" s="38"/>
      <c r="B238" s="39"/>
      <c r="C238" s="40"/>
      <c r="D238" s="217" t="s">
        <v>175</v>
      </c>
      <c r="E238" s="40"/>
      <c r="F238" s="218" t="s">
        <v>490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175</v>
      </c>
      <c r="AU238" s="17" t="s">
        <v>83</v>
      </c>
    </row>
    <row r="239" s="12" customFormat="1" ht="22.8" customHeight="1">
      <c r="A239" s="12"/>
      <c r="B239" s="188"/>
      <c r="C239" s="189"/>
      <c r="D239" s="190" t="s">
        <v>72</v>
      </c>
      <c r="E239" s="202" t="s">
        <v>491</v>
      </c>
      <c r="F239" s="202" t="s">
        <v>492</v>
      </c>
      <c r="G239" s="189"/>
      <c r="H239" s="189"/>
      <c r="I239" s="192"/>
      <c r="J239" s="203">
        <f>BK239</f>
        <v>0</v>
      </c>
      <c r="K239" s="189"/>
      <c r="L239" s="194"/>
      <c r="M239" s="195"/>
      <c r="N239" s="196"/>
      <c r="O239" s="196"/>
      <c r="P239" s="197">
        <f>SUM(P240:P242)</f>
        <v>0</v>
      </c>
      <c r="Q239" s="196"/>
      <c r="R239" s="197">
        <f>SUM(R240:R242)</f>
        <v>0</v>
      </c>
      <c r="S239" s="196"/>
      <c r="T239" s="198">
        <f>SUM(T240:T242)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9" t="s">
        <v>200</v>
      </c>
      <c r="AT239" s="200" t="s">
        <v>72</v>
      </c>
      <c r="AU239" s="200" t="s">
        <v>81</v>
      </c>
      <c r="AY239" s="199" t="s">
        <v>167</v>
      </c>
      <c r="BK239" s="201">
        <f>SUM(BK240:BK242)</f>
        <v>0</v>
      </c>
    </row>
    <row r="240" s="2" customFormat="1" ht="16.5" customHeight="1">
      <c r="A240" s="38"/>
      <c r="B240" s="39"/>
      <c r="C240" s="204" t="s">
        <v>466</v>
      </c>
      <c r="D240" s="204" t="s">
        <v>169</v>
      </c>
      <c r="E240" s="205" t="s">
        <v>494</v>
      </c>
      <c r="F240" s="206" t="s">
        <v>492</v>
      </c>
      <c r="G240" s="207" t="s">
        <v>423</v>
      </c>
      <c r="H240" s="208">
        <v>1</v>
      </c>
      <c r="I240" s="209"/>
      <c r="J240" s="210">
        <f>ROUND(I240*H240,2)</f>
        <v>0</v>
      </c>
      <c r="K240" s="206" t="s">
        <v>183</v>
      </c>
      <c r="L240" s="44"/>
      <c r="M240" s="211" t="s">
        <v>19</v>
      </c>
      <c r="N240" s="212" t="s">
        <v>44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424</v>
      </c>
      <c r="AT240" s="215" t="s">
        <v>169</v>
      </c>
      <c r="AU240" s="215" t="s">
        <v>83</v>
      </c>
      <c r="AY240" s="17" t="s">
        <v>167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81</v>
      </c>
      <c r="BK240" s="216">
        <f>ROUND(I240*H240,2)</f>
        <v>0</v>
      </c>
      <c r="BL240" s="17" t="s">
        <v>424</v>
      </c>
      <c r="BM240" s="215" t="s">
        <v>1584</v>
      </c>
    </row>
    <row r="241" s="2" customFormat="1">
      <c r="A241" s="38"/>
      <c r="B241" s="39"/>
      <c r="C241" s="40"/>
      <c r="D241" s="244" t="s">
        <v>185</v>
      </c>
      <c r="E241" s="40"/>
      <c r="F241" s="245" t="s">
        <v>496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185</v>
      </c>
      <c r="AU241" s="17" t="s">
        <v>83</v>
      </c>
    </row>
    <row r="242" s="2" customFormat="1">
      <c r="A242" s="38"/>
      <c r="B242" s="39"/>
      <c r="C242" s="40"/>
      <c r="D242" s="217" t="s">
        <v>175</v>
      </c>
      <c r="E242" s="40"/>
      <c r="F242" s="218" t="s">
        <v>439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175</v>
      </c>
      <c r="AU242" s="17" t="s">
        <v>83</v>
      </c>
    </row>
    <row r="243" s="12" customFormat="1" ht="22.8" customHeight="1">
      <c r="A243" s="12"/>
      <c r="B243" s="188"/>
      <c r="C243" s="189"/>
      <c r="D243" s="190" t="s">
        <v>72</v>
      </c>
      <c r="E243" s="202" t="s">
        <v>497</v>
      </c>
      <c r="F243" s="202" t="s">
        <v>498</v>
      </c>
      <c r="G243" s="189"/>
      <c r="H243" s="189"/>
      <c r="I243" s="192"/>
      <c r="J243" s="203">
        <f>BK243</f>
        <v>0</v>
      </c>
      <c r="K243" s="189"/>
      <c r="L243" s="194"/>
      <c r="M243" s="195"/>
      <c r="N243" s="196"/>
      <c r="O243" s="196"/>
      <c r="P243" s="197">
        <f>SUM(P244:P246)</f>
        <v>0</v>
      </c>
      <c r="Q243" s="196"/>
      <c r="R243" s="197">
        <f>SUM(R244:R246)</f>
        <v>0</v>
      </c>
      <c r="S243" s="196"/>
      <c r="T243" s="198">
        <f>SUM(T244:T246)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9" t="s">
        <v>200</v>
      </c>
      <c r="AT243" s="200" t="s">
        <v>72</v>
      </c>
      <c r="AU243" s="200" t="s">
        <v>81</v>
      </c>
      <c r="AY243" s="199" t="s">
        <v>167</v>
      </c>
      <c r="BK243" s="201">
        <f>SUM(BK244:BK246)</f>
        <v>0</v>
      </c>
    </row>
    <row r="244" s="2" customFormat="1" ht="16.5" customHeight="1">
      <c r="A244" s="38"/>
      <c r="B244" s="39"/>
      <c r="C244" s="204" t="s">
        <v>473</v>
      </c>
      <c r="D244" s="204" t="s">
        <v>169</v>
      </c>
      <c r="E244" s="205" t="s">
        <v>500</v>
      </c>
      <c r="F244" s="206" t="s">
        <v>498</v>
      </c>
      <c r="G244" s="207" t="s">
        <v>423</v>
      </c>
      <c r="H244" s="208">
        <v>1</v>
      </c>
      <c r="I244" s="209"/>
      <c r="J244" s="210">
        <f>ROUND(I244*H244,2)</f>
        <v>0</v>
      </c>
      <c r="K244" s="206" t="s">
        <v>183</v>
      </c>
      <c r="L244" s="44"/>
      <c r="M244" s="211" t="s">
        <v>19</v>
      </c>
      <c r="N244" s="212" t="s">
        <v>44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424</v>
      </c>
      <c r="AT244" s="215" t="s">
        <v>169</v>
      </c>
      <c r="AU244" s="215" t="s">
        <v>83</v>
      </c>
      <c r="AY244" s="17" t="s">
        <v>167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424</v>
      </c>
      <c r="BM244" s="215" t="s">
        <v>1585</v>
      </c>
    </row>
    <row r="245" s="2" customFormat="1">
      <c r="A245" s="38"/>
      <c r="B245" s="39"/>
      <c r="C245" s="40"/>
      <c r="D245" s="244" t="s">
        <v>185</v>
      </c>
      <c r="E245" s="40"/>
      <c r="F245" s="245" t="s">
        <v>502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185</v>
      </c>
      <c r="AU245" s="17" t="s">
        <v>83</v>
      </c>
    </row>
    <row r="246" s="2" customFormat="1">
      <c r="A246" s="38"/>
      <c r="B246" s="39"/>
      <c r="C246" s="40"/>
      <c r="D246" s="217" t="s">
        <v>175</v>
      </c>
      <c r="E246" s="40"/>
      <c r="F246" s="218" t="s">
        <v>439</v>
      </c>
      <c r="G246" s="40"/>
      <c r="H246" s="40"/>
      <c r="I246" s="219"/>
      <c r="J246" s="40"/>
      <c r="K246" s="40"/>
      <c r="L246" s="44"/>
      <c r="M246" s="256"/>
      <c r="N246" s="257"/>
      <c r="O246" s="258"/>
      <c r="P246" s="258"/>
      <c r="Q246" s="258"/>
      <c r="R246" s="258"/>
      <c r="S246" s="258"/>
      <c r="T246" s="259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175</v>
      </c>
      <c r="AU246" s="17" t="s">
        <v>83</v>
      </c>
    </row>
    <row r="247" s="2" customFormat="1" ht="6.96" customHeight="1">
      <c r="A247" s="38"/>
      <c r="B247" s="59"/>
      <c r="C247" s="60"/>
      <c r="D247" s="60"/>
      <c r="E247" s="60"/>
      <c r="F247" s="60"/>
      <c r="G247" s="60"/>
      <c r="H247" s="60"/>
      <c r="I247" s="60"/>
      <c r="J247" s="60"/>
      <c r="K247" s="60"/>
      <c r="L247" s="44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sheetProtection sheet="1" autoFilter="0" formatColumns="0" formatRows="0" objects="1" scenarios="1" spinCount="100000" saltValue="AZ14mRG3pnrV9umwY4mlTfZIOXEmkzmfaR56Gi9grqjjZje4uLyKNn0eJpup4+DfPU/nKWtvinIe+fq8jRsV+A==" hashValue="r5waxxDoqYZw60qnllSvA3Fdy+Nlos8YOzJ/rTs+nlUsTstNRFcRkgNdi+GM6U2vEhEn6qdch8ZTSARKdjxnNA==" algorithmName="SHA-512" password="CC35"/>
  <autoFilter ref="C89:K24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97" r:id="rId2" display="https://podminky.urs.cz/item/CS_URS_2022_02/132151251"/>
    <hyperlink ref="F101" r:id="rId3" display="https://podminky.urs.cz/item/CS_URS_2022_02/181411121"/>
    <hyperlink ref="F105" r:id="rId4" display="https://podminky.urs.cz/item/CS_URS_2022_02/183101113"/>
    <hyperlink ref="F107" r:id="rId5" display="https://podminky.urs.cz/item/CS_URS_2022_02/183101114"/>
    <hyperlink ref="F109" r:id="rId6" display="https://podminky.urs.cz/item/CS_URS_2022_02/183111113"/>
    <hyperlink ref="F111" r:id="rId7" display="https://podminky.urs.cz/item/CS_URS_2022_02/183403112"/>
    <hyperlink ref="F113" r:id="rId8" display="https://podminky.urs.cz/item/CS_URS_2022_02/183403151"/>
    <hyperlink ref="F115" r:id="rId9" display="https://podminky.urs.cz/item/CS_URS_2022_02/183403152"/>
    <hyperlink ref="F117" r:id="rId10" display="https://podminky.urs.cz/item/CS_URS_2022_02/184102111"/>
    <hyperlink ref="F131" r:id="rId11" display="https://podminky.urs.cz/item/CS_URS_2022_02/184102112"/>
    <hyperlink ref="F146" r:id="rId12" display="https://podminky.urs.cz/item/CS_URS_2022_02/184102114"/>
    <hyperlink ref="F152" r:id="rId13" display="https://podminky.urs.cz/item/CS_URS_2022_02/184215123"/>
    <hyperlink ref="F160" r:id="rId14" display="https://podminky.urs.cz/item/CS_URS_2022_02/184501141"/>
    <hyperlink ref="F164" r:id="rId15" display="https://podminky.urs.cz/item/CS_URS_2022_02/184813121"/>
    <hyperlink ref="F166" r:id="rId16" display="https://podminky.urs.cz/item/CS_URS_2022_02/184911421"/>
    <hyperlink ref="F177" r:id="rId17" display="https://podminky.urs.cz/item/CS_URS_2022_02/184816111"/>
    <hyperlink ref="F185" r:id="rId18" display="https://podminky.urs.cz/item/CS_URS_2022_02/185804312"/>
    <hyperlink ref="F192" r:id="rId19" display="https://podminky.urs.cz/item/CS_URS_2022_02/185851121"/>
    <hyperlink ref="F207" r:id="rId20" display="https://podminky.urs.cz/item/CS_URS_2022_02/348101320"/>
    <hyperlink ref="F210" r:id="rId21" display="https://podminky.urs.cz/item/CS_URS_2022_02/348951256"/>
    <hyperlink ref="F215" r:id="rId22" display="https://podminky.urs.cz/item/CS_URS_2022_02/998231311"/>
    <hyperlink ref="F219" r:id="rId23" display="https://podminky.urs.cz/item/CS_URS_2022_02/011002000"/>
    <hyperlink ref="F222" r:id="rId24" display="https://podminky.urs.cz/item/CS_URS_2022_02/012203000"/>
    <hyperlink ref="F225" r:id="rId25" display="https://podminky.urs.cz/item/CS_URS_2022_02/013254000"/>
    <hyperlink ref="F229" r:id="rId26" display="https://podminky.urs.cz/item/CS_URS_2022_02/020001000"/>
    <hyperlink ref="F233" r:id="rId27" display="https://podminky.urs.cz/item/CS_URS_2022_02/030001000"/>
    <hyperlink ref="F237" r:id="rId28" display="https://podminky.urs.cz/item/CS_URS_2022_02/045002000"/>
    <hyperlink ref="F241" r:id="rId29" display="https://podminky.urs.cz/item/CS_URS_2022_02/060001000"/>
    <hyperlink ref="F245" r:id="rId30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1586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ROUND((SUM(BE90:BE252)),  2)</f>
        <v>0</v>
      </c>
      <c r="G33" s="38"/>
      <c r="H33" s="38"/>
      <c r="I33" s="148">
        <v>0.20999999999999999</v>
      </c>
      <c r="J33" s="147">
        <f>ROUND(((SUM(BE90:BE252))*I33),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ROUND((SUM(BF90:BF252)),  2)</f>
        <v>0</v>
      </c>
      <c r="G34" s="38"/>
      <c r="H34" s="38"/>
      <c r="I34" s="148">
        <v>0.14999999999999999</v>
      </c>
      <c r="J34" s="147">
        <f>ROUND(((SUM(BF90:BF252))*I34),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ROUND((SUM(BG90:BG252)),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ROUND((SUM(BH90:BH252)),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ROUND((SUM(BI90:BI252)),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 xml:space="preserve">SO805 - Lokální biocentrum LBC93 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901</v>
      </c>
      <c r="E62" s="174"/>
      <c r="F62" s="174"/>
      <c r="G62" s="174"/>
      <c r="H62" s="174"/>
      <c r="I62" s="174"/>
      <c r="J62" s="175">
        <f>J209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144</v>
      </c>
      <c r="E63" s="174"/>
      <c r="F63" s="174"/>
      <c r="G63" s="174"/>
      <c r="H63" s="174"/>
      <c r="I63" s="174"/>
      <c r="J63" s="175">
        <f>J219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145</v>
      </c>
      <c r="E64" s="168"/>
      <c r="F64" s="168"/>
      <c r="G64" s="168"/>
      <c r="H64" s="168"/>
      <c r="I64" s="168"/>
      <c r="J64" s="169">
        <f>J222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146</v>
      </c>
      <c r="E65" s="174"/>
      <c r="F65" s="174"/>
      <c r="G65" s="174"/>
      <c r="H65" s="174"/>
      <c r="I65" s="174"/>
      <c r="J65" s="175">
        <f>J223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147</v>
      </c>
      <c r="E66" s="174"/>
      <c r="F66" s="174"/>
      <c r="G66" s="174"/>
      <c r="H66" s="174"/>
      <c r="I66" s="174"/>
      <c r="J66" s="175">
        <f>J233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148</v>
      </c>
      <c r="E67" s="174"/>
      <c r="F67" s="174"/>
      <c r="G67" s="174"/>
      <c r="H67" s="174"/>
      <c r="I67" s="174"/>
      <c r="J67" s="175">
        <f>J237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149</v>
      </c>
      <c r="E68" s="174"/>
      <c r="F68" s="174"/>
      <c r="G68" s="174"/>
      <c r="H68" s="174"/>
      <c r="I68" s="174"/>
      <c r="J68" s="175">
        <f>J241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150</v>
      </c>
      <c r="E69" s="174"/>
      <c r="F69" s="174"/>
      <c r="G69" s="174"/>
      <c r="H69" s="174"/>
      <c r="I69" s="174"/>
      <c r="J69" s="175">
        <f>J245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151</v>
      </c>
      <c r="E70" s="174"/>
      <c r="F70" s="174"/>
      <c r="G70" s="174"/>
      <c r="H70" s="174"/>
      <c r="I70" s="174"/>
      <c r="J70" s="175">
        <f>J249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Realizace Hynkov I. etapa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130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 xml:space="preserve">SO805 - Lokální biocentrum LBC93 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k.ú. Hynkov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SPÚ Krajský pozemkový úřad pro Olomoucký kraj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AGERIS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153</v>
      </c>
      <c r="D89" s="180" t="s">
        <v>58</v>
      </c>
      <c r="E89" s="180" t="s">
        <v>54</v>
      </c>
      <c r="F89" s="180" t="s">
        <v>55</v>
      </c>
      <c r="G89" s="180" t="s">
        <v>154</v>
      </c>
      <c r="H89" s="180" t="s">
        <v>155</v>
      </c>
      <c r="I89" s="180" t="s">
        <v>156</v>
      </c>
      <c r="J89" s="180" t="s">
        <v>135</v>
      </c>
      <c r="K89" s="181" t="s">
        <v>157</v>
      </c>
      <c r="L89" s="182"/>
      <c r="M89" s="92" t="s">
        <v>19</v>
      </c>
      <c r="N89" s="93" t="s">
        <v>43</v>
      </c>
      <c r="O89" s="93" t="s">
        <v>158</v>
      </c>
      <c r="P89" s="93" t="s">
        <v>159</v>
      </c>
      <c r="Q89" s="93" t="s">
        <v>160</v>
      </c>
      <c r="R89" s="93" t="s">
        <v>161</v>
      </c>
      <c r="S89" s="93" t="s">
        <v>162</v>
      </c>
      <c r="T89" s="94" t="s">
        <v>163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164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P91+P222</f>
        <v>0</v>
      </c>
      <c r="Q90" s="96"/>
      <c r="R90" s="185">
        <f>R91+R222</f>
        <v>312.44742100000008</v>
      </c>
      <c r="S90" s="96"/>
      <c r="T90" s="186">
        <f>T91+T222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136</v>
      </c>
      <c r="BK90" s="187">
        <f>BK91+BK222</f>
        <v>0</v>
      </c>
    </row>
    <row r="91" s="12" customFormat="1" ht="25.92" customHeight="1">
      <c r="A91" s="12"/>
      <c r="B91" s="188"/>
      <c r="C91" s="189"/>
      <c r="D91" s="190" t="s">
        <v>72</v>
      </c>
      <c r="E91" s="191" t="s">
        <v>165</v>
      </c>
      <c r="F91" s="191" t="s">
        <v>166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P92+P209+P219</f>
        <v>0</v>
      </c>
      <c r="Q91" s="196"/>
      <c r="R91" s="197">
        <f>R92+R209+R219</f>
        <v>312.44742100000008</v>
      </c>
      <c r="S91" s="196"/>
      <c r="T91" s="198">
        <f>T92+T209+T219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73</v>
      </c>
      <c r="AY91" s="199" t="s">
        <v>167</v>
      </c>
      <c r="BK91" s="201">
        <f>BK92+BK209+BK219</f>
        <v>0</v>
      </c>
    </row>
    <row r="92" s="12" customFormat="1" ht="22.8" customHeight="1">
      <c r="A92" s="12"/>
      <c r="B92" s="188"/>
      <c r="C92" s="189"/>
      <c r="D92" s="190" t="s">
        <v>72</v>
      </c>
      <c r="E92" s="202" t="s">
        <v>81</v>
      </c>
      <c r="F92" s="202" t="s">
        <v>168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SUM(P93:P208)</f>
        <v>0</v>
      </c>
      <c r="Q92" s="196"/>
      <c r="R92" s="197">
        <f>SUM(R93:R208)</f>
        <v>309.73811100000006</v>
      </c>
      <c r="S92" s="196"/>
      <c r="T92" s="198">
        <f>SUM(T93:T208)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81</v>
      </c>
      <c r="AY92" s="199" t="s">
        <v>167</v>
      </c>
      <c r="BK92" s="201">
        <f>SUM(BK93:BK208)</f>
        <v>0</v>
      </c>
    </row>
    <row r="93" s="2" customFormat="1" ht="16.5" customHeight="1">
      <c r="A93" s="38"/>
      <c r="B93" s="39"/>
      <c r="C93" s="204" t="s">
        <v>81</v>
      </c>
      <c r="D93" s="204" t="s">
        <v>169</v>
      </c>
      <c r="E93" s="205" t="s">
        <v>1215</v>
      </c>
      <c r="F93" s="206" t="s">
        <v>1216</v>
      </c>
      <c r="G93" s="207" t="s">
        <v>342</v>
      </c>
      <c r="H93" s="208">
        <v>636</v>
      </c>
      <c r="I93" s="209"/>
      <c r="J93" s="210">
        <f>ROUND(I93*H93,2)</f>
        <v>0</v>
      </c>
      <c r="K93" s="206" t="s">
        <v>183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173</v>
      </c>
      <c r="AT93" s="215" t="s">
        <v>169</v>
      </c>
      <c r="AU93" s="215" t="s">
        <v>83</v>
      </c>
      <c r="AY93" s="17" t="s">
        <v>167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173</v>
      </c>
      <c r="BM93" s="215" t="s">
        <v>1587</v>
      </c>
    </row>
    <row r="94" s="2" customFormat="1">
      <c r="A94" s="38"/>
      <c r="B94" s="39"/>
      <c r="C94" s="40"/>
      <c r="D94" s="244" t="s">
        <v>185</v>
      </c>
      <c r="E94" s="40"/>
      <c r="F94" s="245" t="s">
        <v>1218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185</v>
      </c>
      <c r="AU94" s="17" t="s">
        <v>83</v>
      </c>
    </row>
    <row r="95" s="2" customFormat="1">
      <c r="A95" s="38"/>
      <c r="B95" s="39"/>
      <c r="C95" s="40"/>
      <c r="D95" s="217" t="s">
        <v>175</v>
      </c>
      <c r="E95" s="40"/>
      <c r="F95" s="218" t="s">
        <v>1219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175</v>
      </c>
      <c r="AU95" s="17" t="s">
        <v>83</v>
      </c>
    </row>
    <row r="96" s="2" customFormat="1" ht="24.15" customHeight="1">
      <c r="A96" s="38"/>
      <c r="B96" s="39"/>
      <c r="C96" s="204" t="s">
        <v>83</v>
      </c>
      <c r="D96" s="204" t="s">
        <v>169</v>
      </c>
      <c r="E96" s="205" t="s">
        <v>923</v>
      </c>
      <c r="F96" s="206" t="s">
        <v>924</v>
      </c>
      <c r="G96" s="207" t="s">
        <v>172</v>
      </c>
      <c r="H96" s="208">
        <v>8</v>
      </c>
      <c r="I96" s="209"/>
      <c r="J96" s="210">
        <f>ROUND(I96*H96,2)</f>
        <v>0</v>
      </c>
      <c r="K96" s="206" t="s">
        <v>183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173</v>
      </c>
      <c r="AT96" s="215" t="s">
        <v>169</v>
      </c>
      <c r="AU96" s="215" t="s">
        <v>83</v>
      </c>
      <c r="AY96" s="17" t="s">
        <v>167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173</v>
      </c>
      <c r="BM96" s="215" t="s">
        <v>1588</v>
      </c>
    </row>
    <row r="97" s="2" customFormat="1">
      <c r="A97" s="38"/>
      <c r="B97" s="39"/>
      <c r="C97" s="40"/>
      <c r="D97" s="244" t="s">
        <v>185</v>
      </c>
      <c r="E97" s="40"/>
      <c r="F97" s="245" t="s">
        <v>926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185</v>
      </c>
      <c r="AU97" s="17" t="s">
        <v>83</v>
      </c>
    </row>
    <row r="98" s="2" customFormat="1">
      <c r="A98" s="38"/>
      <c r="B98" s="39"/>
      <c r="C98" s="40"/>
      <c r="D98" s="217" t="s">
        <v>175</v>
      </c>
      <c r="E98" s="40"/>
      <c r="F98" s="218" t="s">
        <v>1589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1222</v>
      </c>
      <c r="G99" s="223"/>
      <c r="H99" s="226">
        <v>8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21.75" customHeight="1">
      <c r="A100" s="38"/>
      <c r="B100" s="39"/>
      <c r="C100" s="204" t="s">
        <v>188</v>
      </c>
      <c r="D100" s="204" t="s">
        <v>169</v>
      </c>
      <c r="E100" s="205" t="s">
        <v>1590</v>
      </c>
      <c r="F100" s="206" t="s">
        <v>1591</v>
      </c>
      <c r="G100" s="207" t="s">
        <v>182</v>
      </c>
      <c r="H100" s="208">
        <v>1250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1592</v>
      </c>
    </row>
    <row r="101" s="2" customFormat="1">
      <c r="A101" s="38"/>
      <c r="B101" s="39"/>
      <c r="C101" s="40"/>
      <c r="D101" s="217" t="s">
        <v>175</v>
      </c>
      <c r="E101" s="40"/>
      <c r="F101" s="218" t="s">
        <v>1226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175</v>
      </c>
      <c r="AU101" s="17" t="s">
        <v>83</v>
      </c>
    </row>
    <row r="102" s="2" customFormat="1" ht="16.5" customHeight="1">
      <c r="A102" s="38"/>
      <c r="B102" s="39"/>
      <c r="C102" s="246" t="s">
        <v>173</v>
      </c>
      <c r="D102" s="246" t="s">
        <v>252</v>
      </c>
      <c r="E102" s="247" t="s">
        <v>1227</v>
      </c>
      <c r="F102" s="248" t="s">
        <v>1593</v>
      </c>
      <c r="G102" s="249" t="s">
        <v>255</v>
      </c>
      <c r="H102" s="250">
        <v>3.75</v>
      </c>
      <c r="I102" s="251"/>
      <c r="J102" s="252">
        <f>ROUND(I102*H102,2)</f>
        <v>0</v>
      </c>
      <c r="K102" s="248" t="s">
        <v>19</v>
      </c>
      <c r="L102" s="253"/>
      <c r="M102" s="254" t="s">
        <v>19</v>
      </c>
      <c r="N102" s="255" t="s">
        <v>44</v>
      </c>
      <c r="O102" s="84"/>
      <c r="P102" s="213">
        <f>O102*H102</f>
        <v>0</v>
      </c>
      <c r="Q102" s="213">
        <v>0.001</v>
      </c>
      <c r="R102" s="213">
        <f>Q102*H102</f>
        <v>0.0037499999999999999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220</v>
      </c>
      <c r="AT102" s="215" t="s">
        <v>252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1594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1595</v>
      </c>
      <c r="G103" s="223"/>
      <c r="H103" s="226">
        <v>3.75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24.15" customHeight="1">
      <c r="A104" s="38"/>
      <c r="B104" s="39"/>
      <c r="C104" s="204" t="s">
        <v>200</v>
      </c>
      <c r="D104" s="204" t="s">
        <v>169</v>
      </c>
      <c r="E104" s="205" t="s">
        <v>259</v>
      </c>
      <c r="F104" s="206" t="s">
        <v>260</v>
      </c>
      <c r="G104" s="207" t="s">
        <v>182</v>
      </c>
      <c r="H104" s="208">
        <v>2451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1596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262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 ht="16.5" customHeight="1">
      <c r="A106" s="38"/>
      <c r="B106" s="39"/>
      <c r="C106" s="246" t="s">
        <v>206</v>
      </c>
      <c r="D106" s="246" t="s">
        <v>252</v>
      </c>
      <c r="E106" s="247" t="s">
        <v>253</v>
      </c>
      <c r="F106" s="248" t="s">
        <v>254</v>
      </c>
      <c r="G106" s="249" t="s">
        <v>255</v>
      </c>
      <c r="H106" s="250">
        <v>36.765000000000001</v>
      </c>
      <c r="I106" s="251"/>
      <c r="J106" s="252">
        <f>ROUND(I106*H106,2)</f>
        <v>0</v>
      </c>
      <c r="K106" s="248" t="s">
        <v>183</v>
      </c>
      <c r="L106" s="253"/>
      <c r="M106" s="254" t="s">
        <v>19</v>
      </c>
      <c r="N106" s="255" t="s">
        <v>44</v>
      </c>
      <c r="O106" s="84"/>
      <c r="P106" s="213">
        <f>O106*H106</f>
        <v>0</v>
      </c>
      <c r="Q106" s="213">
        <v>0.001</v>
      </c>
      <c r="R106" s="213">
        <f>Q106*H106</f>
        <v>0.036764999999999999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220</v>
      </c>
      <c r="AT106" s="215" t="s">
        <v>252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1597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1598</v>
      </c>
      <c r="G107" s="223"/>
      <c r="H107" s="226">
        <v>36.765000000000001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4.15" customHeight="1">
      <c r="A108" s="38"/>
      <c r="B108" s="39"/>
      <c r="C108" s="204" t="s">
        <v>213</v>
      </c>
      <c r="D108" s="204" t="s">
        <v>169</v>
      </c>
      <c r="E108" s="205" t="s">
        <v>1235</v>
      </c>
      <c r="F108" s="206" t="s">
        <v>1236</v>
      </c>
      <c r="G108" s="207" t="s">
        <v>342</v>
      </c>
      <c r="H108" s="208">
        <v>6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1599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1238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2" customFormat="1" ht="24.15" customHeight="1">
      <c r="A110" s="38"/>
      <c r="B110" s="39"/>
      <c r="C110" s="204" t="s">
        <v>220</v>
      </c>
      <c r="D110" s="204" t="s">
        <v>169</v>
      </c>
      <c r="E110" s="205" t="s">
        <v>1497</v>
      </c>
      <c r="F110" s="206" t="s">
        <v>1498</v>
      </c>
      <c r="G110" s="207" t="s">
        <v>342</v>
      </c>
      <c r="H110" s="208">
        <v>630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1600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1500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13" customFormat="1">
      <c r="A112" s="13"/>
      <c r="B112" s="222"/>
      <c r="C112" s="223"/>
      <c r="D112" s="217" t="s">
        <v>177</v>
      </c>
      <c r="E112" s="224" t="s">
        <v>19</v>
      </c>
      <c r="F112" s="225" t="s">
        <v>1601</v>
      </c>
      <c r="G112" s="223"/>
      <c r="H112" s="226">
        <v>630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177</v>
      </c>
      <c r="AU112" s="232" t="s">
        <v>83</v>
      </c>
      <c r="AV112" s="13" t="s">
        <v>83</v>
      </c>
      <c r="AW112" s="13" t="s">
        <v>33</v>
      </c>
      <c r="AX112" s="13" t="s">
        <v>81</v>
      </c>
      <c r="AY112" s="232" t="s">
        <v>167</v>
      </c>
    </row>
    <row r="113" s="2" customFormat="1" ht="16.5" customHeight="1">
      <c r="A113" s="38"/>
      <c r="B113" s="39"/>
      <c r="C113" s="204" t="s">
        <v>225</v>
      </c>
      <c r="D113" s="204" t="s">
        <v>169</v>
      </c>
      <c r="E113" s="205" t="s">
        <v>1239</v>
      </c>
      <c r="F113" s="206" t="s">
        <v>1240</v>
      </c>
      <c r="G113" s="207" t="s">
        <v>182</v>
      </c>
      <c r="H113" s="208">
        <v>4192</v>
      </c>
      <c r="I113" s="209"/>
      <c r="J113" s="210">
        <f>ROUND(I113*H113,2)</f>
        <v>0</v>
      </c>
      <c r="K113" s="206" t="s">
        <v>183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173</v>
      </c>
      <c r="AT113" s="215" t="s">
        <v>169</v>
      </c>
      <c r="AU113" s="215" t="s">
        <v>83</v>
      </c>
      <c r="AY113" s="17" t="s">
        <v>167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173</v>
      </c>
      <c r="BM113" s="215" t="s">
        <v>1602</v>
      </c>
    </row>
    <row r="114" s="2" customFormat="1">
      <c r="A114" s="38"/>
      <c r="B114" s="39"/>
      <c r="C114" s="40"/>
      <c r="D114" s="244" t="s">
        <v>185</v>
      </c>
      <c r="E114" s="40"/>
      <c r="F114" s="245" t="s">
        <v>1242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185</v>
      </c>
      <c r="AU114" s="17" t="s">
        <v>83</v>
      </c>
    </row>
    <row r="115" s="2" customFormat="1" ht="16.5" customHeight="1">
      <c r="A115" s="38"/>
      <c r="B115" s="39"/>
      <c r="C115" s="204" t="s">
        <v>231</v>
      </c>
      <c r="D115" s="204" t="s">
        <v>169</v>
      </c>
      <c r="E115" s="205" t="s">
        <v>1243</v>
      </c>
      <c r="F115" s="206" t="s">
        <v>1244</v>
      </c>
      <c r="G115" s="207" t="s">
        <v>182</v>
      </c>
      <c r="H115" s="208">
        <v>4192</v>
      </c>
      <c r="I115" s="209"/>
      <c r="J115" s="210">
        <f>ROUND(I115*H115,2)</f>
        <v>0</v>
      </c>
      <c r="K115" s="206" t="s">
        <v>183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173</v>
      </c>
      <c r="AT115" s="215" t="s">
        <v>169</v>
      </c>
      <c r="AU115" s="215" t="s">
        <v>83</v>
      </c>
      <c r="AY115" s="17" t="s">
        <v>167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173</v>
      </c>
      <c r="BM115" s="215" t="s">
        <v>1603</v>
      </c>
    </row>
    <row r="116" s="2" customFormat="1">
      <c r="A116" s="38"/>
      <c r="B116" s="39"/>
      <c r="C116" s="40"/>
      <c r="D116" s="244" t="s">
        <v>185</v>
      </c>
      <c r="E116" s="40"/>
      <c r="F116" s="245" t="s">
        <v>1246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185</v>
      </c>
      <c r="AU116" s="17" t="s">
        <v>83</v>
      </c>
    </row>
    <row r="117" s="2" customFormat="1" ht="16.5" customHeight="1">
      <c r="A117" s="38"/>
      <c r="B117" s="39"/>
      <c r="C117" s="204" t="s">
        <v>237</v>
      </c>
      <c r="D117" s="204" t="s">
        <v>169</v>
      </c>
      <c r="E117" s="205" t="s">
        <v>1247</v>
      </c>
      <c r="F117" s="206" t="s">
        <v>1248</v>
      </c>
      <c r="G117" s="207" t="s">
        <v>182</v>
      </c>
      <c r="H117" s="208">
        <v>4192</v>
      </c>
      <c r="I117" s="209"/>
      <c r="J117" s="210">
        <f>ROUND(I117*H117,2)</f>
        <v>0</v>
      </c>
      <c r="K117" s="206" t="s">
        <v>183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173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173</v>
      </c>
      <c r="BM117" s="215" t="s">
        <v>1604</v>
      </c>
    </row>
    <row r="118" s="2" customFormat="1">
      <c r="A118" s="38"/>
      <c r="B118" s="39"/>
      <c r="C118" s="40"/>
      <c r="D118" s="244" t="s">
        <v>185</v>
      </c>
      <c r="E118" s="40"/>
      <c r="F118" s="245" t="s">
        <v>1250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83</v>
      </c>
    </row>
    <row r="119" s="2" customFormat="1" ht="24.15" customHeight="1">
      <c r="A119" s="38"/>
      <c r="B119" s="39"/>
      <c r="C119" s="204" t="s">
        <v>245</v>
      </c>
      <c r="D119" s="204" t="s">
        <v>169</v>
      </c>
      <c r="E119" s="205" t="s">
        <v>1504</v>
      </c>
      <c r="F119" s="206" t="s">
        <v>1505</v>
      </c>
      <c r="G119" s="207" t="s">
        <v>342</v>
      </c>
      <c r="H119" s="208">
        <v>290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173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1605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1507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2" customFormat="1">
      <c r="A121" s="38"/>
      <c r="B121" s="39"/>
      <c r="C121" s="40"/>
      <c r="D121" s="217" t="s">
        <v>175</v>
      </c>
      <c r="E121" s="40"/>
      <c r="F121" s="218" t="s">
        <v>1508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175</v>
      </c>
      <c r="AU121" s="17" t="s">
        <v>83</v>
      </c>
    </row>
    <row r="122" s="2" customFormat="1" ht="24.15" customHeight="1">
      <c r="A122" s="38"/>
      <c r="B122" s="39"/>
      <c r="C122" s="204" t="s">
        <v>251</v>
      </c>
      <c r="D122" s="204" t="s">
        <v>169</v>
      </c>
      <c r="E122" s="205" t="s">
        <v>1523</v>
      </c>
      <c r="F122" s="206" t="s">
        <v>1524</v>
      </c>
      <c r="G122" s="207" t="s">
        <v>342</v>
      </c>
      <c r="H122" s="208">
        <v>340</v>
      </c>
      <c r="I122" s="209"/>
      <c r="J122" s="210">
        <f>ROUND(I122*H122,2)</f>
        <v>0</v>
      </c>
      <c r="K122" s="206" t="s">
        <v>183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173</v>
      </c>
      <c r="AT122" s="215" t="s">
        <v>169</v>
      </c>
      <c r="AU122" s="215" t="s">
        <v>83</v>
      </c>
      <c r="AY122" s="17" t="s">
        <v>167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173</v>
      </c>
      <c r="BM122" s="215" t="s">
        <v>1606</v>
      </c>
    </row>
    <row r="123" s="2" customFormat="1">
      <c r="A123" s="38"/>
      <c r="B123" s="39"/>
      <c r="C123" s="40"/>
      <c r="D123" s="244" t="s">
        <v>185</v>
      </c>
      <c r="E123" s="40"/>
      <c r="F123" s="245" t="s">
        <v>1526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185</v>
      </c>
      <c r="AU123" s="17" t="s">
        <v>83</v>
      </c>
    </row>
    <row r="124" s="2" customFormat="1">
      <c r="A124" s="38"/>
      <c r="B124" s="39"/>
      <c r="C124" s="40"/>
      <c r="D124" s="217" t="s">
        <v>175</v>
      </c>
      <c r="E124" s="40"/>
      <c r="F124" s="218" t="s">
        <v>1508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175</v>
      </c>
      <c r="AU124" s="17" t="s">
        <v>83</v>
      </c>
    </row>
    <row r="125" s="2" customFormat="1" ht="16.5" customHeight="1">
      <c r="A125" s="38"/>
      <c r="B125" s="39"/>
      <c r="C125" s="246" t="s">
        <v>258</v>
      </c>
      <c r="D125" s="246" t="s">
        <v>252</v>
      </c>
      <c r="E125" s="247" t="s">
        <v>1520</v>
      </c>
      <c r="F125" s="248" t="s">
        <v>1521</v>
      </c>
      <c r="G125" s="249" t="s">
        <v>342</v>
      </c>
      <c r="H125" s="250">
        <v>630</v>
      </c>
      <c r="I125" s="251"/>
      <c r="J125" s="252">
        <f>ROUND(I125*H125,2)</f>
        <v>0</v>
      </c>
      <c r="K125" s="248" t="s">
        <v>19</v>
      </c>
      <c r="L125" s="253"/>
      <c r="M125" s="254" t="s">
        <v>19</v>
      </c>
      <c r="N125" s="255" t="s">
        <v>44</v>
      </c>
      <c r="O125" s="84"/>
      <c r="P125" s="213">
        <f>O125*H125</f>
        <v>0</v>
      </c>
      <c r="Q125" s="213">
        <v>0.46000000000000002</v>
      </c>
      <c r="R125" s="213">
        <f>Q125*H125</f>
        <v>289.80000000000001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424</v>
      </c>
      <c r="AT125" s="215" t="s">
        <v>252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424</v>
      </c>
      <c r="BM125" s="215" t="s">
        <v>1607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1608</v>
      </c>
      <c r="G126" s="223"/>
      <c r="H126" s="226">
        <v>630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81</v>
      </c>
      <c r="AY126" s="232" t="s">
        <v>167</v>
      </c>
    </row>
    <row r="127" s="2" customFormat="1" ht="24.15" customHeight="1">
      <c r="A127" s="38"/>
      <c r="B127" s="39"/>
      <c r="C127" s="204" t="s">
        <v>8</v>
      </c>
      <c r="D127" s="204" t="s">
        <v>169</v>
      </c>
      <c r="E127" s="205" t="s">
        <v>1373</v>
      </c>
      <c r="F127" s="206" t="s">
        <v>1374</v>
      </c>
      <c r="G127" s="207" t="s">
        <v>342</v>
      </c>
      <c r="H127" s="208">
        <v>6</v>
      </c>
      <c r="I127" s="209"/>
      <c r="J127" s="210">
        <f>ROUND(I127*H127,2)</f>
        <v>0</v>
      </c>
      <c r="K127" s="206" t="s">
        <v>183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173</v>
      </c>
      <c r="AT127" s="215" t="s">
        <v>169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173</v>
      </c>
      <c r="BM127" s="215" t="s">
        <v>1609</v>
      </c>
    </row>
    <row r="128" s="2" customFormat="1">
      <c r="A128" s="38"/>
      <c r="B128" s="39"/>
      <c r="C128" s="40"/>
      <c r="D128" s="244" t="s">
        <v>185</v>
      </c>
      <c r="E128" s="40"/>
      <c r="F128" s="245" t="s">
        <v>1376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185</v>
      </c>
      <c r="AU128" s="17" t="s">
        <v>83</v>
      </c>
    </row>
    <row r="129" s="2" customFormat="1" ht="16.5" customHeight="1">
      <c r="A129" s="38"/>
      <c r="B129" s="39"/>
      <c r="C129" s="204" t="s">
        <v>271</v>
      </c>
      <c r="D129" s="204" t="s">
        <v>169</v>
      </c>
      <c r="E129" s="205" t="s">
        <v>1269</v>
      </c>
      <c r="F129" s="206" t="s">
        <v>1270</v>
      </c>
      <c r="G129" s="207" t="s">
        <v>342</v>
      </c>
      <c r="H129" s="208">
        <v>6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6.0000000000000002E-05</v>
      </c>
      <c r="R129" s="213">
        <f>Q129*H129</f>
        <v>0.00036000000000000002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1610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1272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2" customFormat="1">
      <c r="A131" s="38"/>
      <c r="B131" s="39"/>
      <c r="C131" s="40"/>
      <c r="D131" s="217" t="s">
        <v>175</v>
      </c>
      <c r="E131" s="40"/>
      <c r="F131" s="218" t="s">
        <v>1382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175</v>
      </c>
      <c r="AU131" s="17" t="s">
        <v>83</v>
      </c>
    </row>
    <row r="132" s="2" customFormat="1" ht="16.5" customHeight="1">
      <c r="A132" s="38"/>
      <c r="B132" s="39"/>
      <c r="C132" s="246" t="s">
        <v>278</v>
      </c>
      <c r="D132" s="246" t="s">
        <v>252</v>
      </c>
      <c r="E132" s="247" t="s">
        <v>1273</v>
      </c>
      <c r="F132" s="248" t="s">
        <v>1274</v>
      </c>
      <c r="G132" s="249" t="s">
        <v>342</v>
      </c>
      <c r="H132" s="250">
        <v>12</v>
      </c>
      <c r="I132" s="251"/>
      <c r="J132" s="252">
        <f>ROUND(I132*H132,2)</f>
        <v>0</v>
      </c>
      <c r="K132" s="248" t="s">
        <v>183</v>
      </c>
      <c r="L132" s="253"/>
      <c r="M132" s="254" t="s">
        <v>19</v>
      </c>
      <c r="N132" s="255" t="s">
        <v>44</v>
      </c>
      <c r="O132" s="84"/>
      <c r="P132" s="213">
        <f>O132*H132</f>
        <v>0</v>
      </c>
      <c r="Q132" s="213">
        <v>0.0058999999999999999</v>
      </c>
      <c r="R132" s="213">
        <f>Q132*H132</f>
        <v>0.070800000000000002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220</v>
      </c>
      <c r="AT132" s="215" t="s">
        <v>252</v>
      </c>
      <c r="AU132" s="215" t="s">
        <v>83</v>
      </c>
      <c r="AY132" s="17" t="s">
        <v>167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173</v>
      </c>
      <c r="BM132" s="215" t="s">
        <v>1611</v>
      </c>
    </row>
    <row r="133" s="13" customFormat="1">
      <c r="A133" s="13"/>
      <c r="B133" s="222"/>
      <c r="C133" s="223"/>
      <c r="D133" s="217" t="s">
        <v>177</v>
      </c>
      <c r="E133" s="224" t="s">
        <v>19</v>
      </c>
      <c r="F133" s="225" t="s">
        <v>1612</v>
      </c>
      <c r="G133" s="223"/>
      <c r="H133" s="226">
        <v>12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33</v>
      </c>
      <c r="AX133" s="13" t="s">
        <v>81</v>
      </c>
      <c r="AY133" s="232" t="s">
        <v>167</v>
      </c>
    </row>
    <row r="134" s="2" customFormat="1" ht="16.5" customHeight="1">
      <c r="A134" s="38"/>
      <c r="B134" s="39"/>
      <c r="C134" s="246" t="s">
        <v>285</v>
      </c>
      <c r="D134" s="246" t="s">
        <v>252</v>
      </c>
      <c r="E134" s="247" t="s">
        <v>1277</v>
      </c>
      <c r="F134" s="248" t="s">
        <v>1278</v>
      </c>
      <c r="G134" s="249" t="s">
        <v>329</v>
      </c>
      <c r="H134" s="250">
        <v>9</v>
      </c>
      <c r="I134" s="251"/>
      <c r="J134" s="252">
        <f>ROUND(I134*H134,2)</f>
        <v>0</v>
      </c>
      <c r="K134" s="248" t="s">
        <v>19</v>
      </c>
      <c r="L134" s="253"/>
      <c r="M134" s="254" t="s">
        <v>19</v>
      </c>
      <c r="N134" s="255" t="s">
        <v>44</v>
      </c>
      <c r="O134" s="84"/>
      <c r="P134" s="213">
        <f>O134*H134</f>
        <v>0</v>
      </c>
      <c r="Q134" s="213">
        <v>0.0015</v>
      </c>
      <c r="R134" s="213">
        <f>Q134*H134</f>
        <v>0.0135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220</v>
      </c>
      <c r="AT134" s="215" t="s">
        <v>252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1613</v>
      </c>
    </row>
    <row r="135" s="2" customFormat="1">
      <c r="A135" s="38"/>
      <c r="B135" s="39"/>
      <c r="C135" s="40"/>
      <c r="D135" s="217" t="s">
        <v>175</v>
      </c>
      <c r="E135" s="40"/>
      <c r="F135" s="218" t="s">
        <v>1280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83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1614</v>
      </c>
      <c r="G136" s="223"/>
      <c r="H136" s="226">
        <v>9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81</v>
      </c>
      <c r="AY136" s="232" t="s">
        <v>167</v>
      </c>
    </row>
    <row r="137" s="2" customFormat="1" ht="16.5" customHeight="1">
      <c r="A137" s="38"/>
      <c r="B137" s="39"/>
      <c r="C137" s="204" t="s">
        <v>291</v>
      </c>
      <c r="D137" s="204" t="s">
        <v>169</v>
      </c>
      <c r="E137" s="205" t="s">
        <v>1282</v>
      </c>
      <c r="F137" s="206" t="s">
        <v>1283</v>
      </c>
      <c r="G137" s="207" t="s">
        <v>182</v>
      </c>
      <c r="H137" s="208">
        <v>7.2000000000000002</v>
      </c>
      <c r="I137" s="209"/>
      <c r="J137" s="210">
        <f>ROUND(I137*H137,2)</f>
        <v>0</v>
      </c>
      <c r="K137" s="206" t="s">
        <v>183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3.0000000000000001E-05</v>
      </c>
      <c r="R137" s="213">
        <f>Q137*H137</f>
        <v>0.00021600000000000002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173</v>
      </c>
      <c r="AT137" s="215" t="s">
        <v>169</v>
      </c>
      <c r="AU137" s="215" t="s">
        <v>83</v>
      </c>
      <c r="AY137" s="17" t="s">
        <v>167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173</v>
      </c>
      <c r="BM137" s="215" t="s">
        <v>1615</v>
      </c>
    </row>
    <row r="138" s="2" customFormat="1">
      <c r="A138" s="38"/>
      <c r="B138" s="39"/>
      <c r="C138" s="40"/>
      <c r="D138" s="244" t="s">
        <v>185</v>
      </c>
      <c r="E138" s="40"/>
      <c r="F138" s="245" t="s">
        <v>1285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83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1616</v>
      </c>
      <c r="G139" s="223"/>
      <c r="H139" s="226">
        <v>7.2000000000000002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81</v>
      </c>
      <c r="AY139" s="232" t="s">
        <v>167</v>
      </c>
    </row>
    <row r="140" s="2" customFormat="1" ht="16.5" customHeight="1">
      <c r="A140" s="38"/>
      <c r="B140" s="39"/>
      <c r="C140" s="246" t="s">
        <v>297</v>
      </c>
      <c r="D140" s="246" t="s">
        <v>252</v>
      </c>
      <c r="E140" s="247" t="s">
        <v>1287</v>
      </c>
      <c r="F140" s="248" t="s">
        <v>1288</v>
      </c>
      <c r="G140" s="249" t="s">
        <v>182</v>
      </c>
      <c r="H140" s="250">
        <v>7.2000000000000002</v>
      </c>
      <c r="I140" s="251"/>
      <c r="J140" s="252">
        <f>ROUND(I140*H140,2)</f>
        <v>0</v>
      </c>
      <c r="K140" s="248" t="s">
        <v>183</v>
      </c>
      <c r="L140" s="253"/>
      <c r="M140" s="254" t="s">
        <v>19</v>
      </c>
      <c r="N140" s="255" t="s">
        <v>44</v>
      </c>
      <c r="O140" s="84"/>
      <c r="P140" s="213">
        <f>O140*H140</f>
        <v>0</v>
      </c>
      <c r="Q140" s="213">
        <v>0.00050000000000000001</v>
      </c>
      <c r="R140" s="213">
        <f>Q140*H140</f>
        <v>0.0036000000000000003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220</v>
      </c>
      <c r="AT140" s="215" t="s">
        <v>252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1617</v>
      </c>
    </row>
    <row r="141" s="2" customFormat="1" ht="21.75" customHeight="1">
      <c r="A141" s="38"/>
      <c r="B141" s="39"/>
      <c r="C141" s="204" t="s">
        <v>7</v>
      </c>
      <c r="D141" s="204" t="s">
        <v>169</v>
      </c>
      <c r="E141" s="205" t="s">
        <v>1390</v>
      </c>
      <c r="F141" s="206" t="s">
        <v>1391</v>
      </c>
      <c r="G141" s="207" t="s">
        <v>342</v>
      </c>
      <c r="H141" s="208">
        <v>3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0.0020799999999999998</v>
      </c>
      <c r="R141" s="213">
        <f>Q141*H141</f>
        <v>0.006239999999999999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1618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1393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2" customFormat="1" ht="16.5" customHeight="1">
      <c r="A143" s="38"/>
      <c r="B143" s="39"/>
      <c r="C143" s="204" t="s">
        <v>308</v>
      </c>
      <c r="D143" s="204" t="s">
        <v>169</v>
      </c>
      <c r="E143" s="205" t="s">
        <v>1291</v>
      </c>
      <c r="F143" s="206" t="s">
        <v>1292</v>
      </c>
      <c r="G143" s="207" t="s">
        <v>182</v>
      </c>
      <c r="H143" s="208">
        <v>491</v>
      </c>
      <c r="I143" s="209"/>
      <c r="J143" s="210">
        <f>ROUND(I143*H143,2)</f>
        <v>0</v>
      </c>
      <c r="K143" s="206" t="s">
        <v>183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173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173</v>
      </c>
      <c r="BM143" s="215" t="s">
        <v>1619</v>
      </c>
    </row>
    <row r="144" s="2" customFormat="1">
      <c r="A144" s="38"/>
      <c r="B144" s="39"/>
      <c r="C144" s="40"/>
      <c r="D144" s="244" t="s">
        <v>185</v>
      </c>
      <c r="E144" s="40"/>
      <c r="F144" s="245" t="s">
        <v>1294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185</v>
      </c>
      <c r="AU144" s="17" t="s">
        <v>83</v>
      </c>
    </row>
    <row r="145" s="2" customFormat="1">
      <c r="A145" s="38"/>
      <c r="B145" s="39"/>
      <c r="C145" s="40"/>
      <c r="D145" s="217" t="s">
        <v>175</v>
      </c>
      <c r="E145" s="40"/>
      <c r="F145" s="218" t="s">
        <v>1295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175</v>
      </c>
      <c r="AU145" s="17" t="s">
        <v>83</v>
      </c>
    </row>
    <row r="146" s="2" customFormat="1" ht="16.5" customHeight="1">
      <c r="A146" s="38"/>
      <c r="B146" s="39"/>
      <c r="C146" s="246" t="s">
        <v>314</v>
      </c>
      <c r="D146" s="246" t="s">
        <v>252</v>
      </c>
      <c r="E146" s="247" t="s">
        <v>1296</v>
      </c>
      <c r="F146" s="248" t="s">
        <v>1297</v>
      </c>
      <c r="G146" s="249" t="s">
        <v>172</v>
      </c>
      <c r="H146" s="250">
        <v>49.100000000000001</v>
      </c>
      <c r="I146" s="251"/>
      <c r="J146" s="252">
        <f>ROUND(I146*H146,2)</f>
        <v>0</v>
      </c>
      <c r="K146" s="248" t="s">
        <v>183</v>
      </c>
      <c r="L146" s="253"/>
      <c r="M146" s="254" t="s">
        <v>19</v>
      </c>
      <c r="N146" s="255" t="s">
        <v>44</v>
      </c>
      <c r="O146" s="84"/>
      <c r="P146" s="213">
        <f>O146*H146</f>
        <v>0</v>
      </c>
      <c r="Q146" s="213">
        <v>0.20000000000000001</v>
      </c>
      <c r="R146" s="213">
        <f>Q146*H146</f>
        <v>9.8200000000000003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220</v>
      </c>
      <c r="AT146" s="215" t="s">
        <v>252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1620</v>
      </c>
    </row>
    <row r="147" s="2" customFormat="1">
      <c r="A147" s="38"/>
      <c r="B147" s="39"/>
      <c r="C147" s="40"/>
      <c r="D147" s="217" t="s">
        <v>175</v>
      </c>
      <c r="E147" s="40"/>
      <c r="F147" s="218" t="s">
        <v>1403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83</v>
      </c>
    </row>
    <row r="148" s="13" customFormat="1">
      <c r="A148" s="13"/>
      <c r="B148" s="222"/>
      <c r="C148" s="223"/>
      <c r="D148" s="217" t="s">
        <v>177</v>
      </c>
      <c r="E148" s="223"/>
      <c r="F148" s="225" t="s">
        <v>1621</v>
      </c>
      <c r="G148" s="223"/>
      <c r="H148" s="226">
        <v>49.100000000000001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4</v>
      </c>
      <c r="AX148" s="13" t="s">
        <v>81</v>
      </c>
      <c r="AY148" s="232" t="s">
        <v>167</v>
      </c>
    </row>
    <row r="149" s="2" customFormat="1" ht="16.5" customHeight="1">
      <c r="A149" s="38"/>
      <c r="B149" s="39"/>
      <c r="C149" s="204" t="s">
        <v>320</v>
      </c>
      <c r="D149" s="204" t="s">
        <v>169</v>
      </c>
      <c r="E149" s="205" t="s">
        <v>1251</v>
      </c>
      <c r="F149" s="206" t="s">
        <v>1252</v>
      </c>
      <c r="G149" s="207" t="s">
        <v>342</v>
      </c>
      <c r="H149" s="208">
        <v>636</v>
      </c>
      <c r="I149" s="209"/>
      <c r="J149" s="210">
        <f>ROUND(I149*H149,2)</f>
        <v>0</v>
      </c>
      <c r="K149" s="206" t="s">
        <v>19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173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1622</v>
      </c>
    </row>
    <row r="150" s="2" customFormat="1">
      <c r="A150" s="38"/>
      <c r="B150" s="39"/>
      <c r="C150" s="40"/>
      <c r="D150" s="217" t="s">
        <v>175</v>
      </c>
      <c r="E150" s="40"/>
      <c r="F150" s="218" t="s">
        <v>1557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83</v>
      </c>
    </row>
    <row r="151" s="2" customFormat="1" ht="16.5" customHeight="1">
      <c r="A151" s="38"/>
      <c r="B151" s="39"/>
      <c r="C151" s="246" t="s">
        <v>326</v>
      </c>
      <c r="D151" s="246" t="s">
        <v>252</v>
      </c>
      <c r="E151" s="247" t="s">
        <v>1254</v>
      </c>
      <c r="F151" s="248" t="s">
        <v>1255</v>
      </c>
      <c r="G151" s="249" t="s">
        <v>255</v>
      </c>
      <c r="H151" s="250">
        <v>3.1800000000000002</v>
      </c>
      <c r="I151" s="251"/>
      <c r="J151" s="252">
        <f>ROUND(I151*H151,2)</f>
        <v>0</v>
      </c>
      <c r="K151" s="248" t="s">
        <v>19</v>
      </c>
      <c r="L151" s="253"/>
      <c r="M151" s="254" t="s">
        <v>19</v>
      </c>
      <c r="N151" s="255" t="s">
        <v>44</v>
      </c>
      <c r="O151" s="84"/>
      <c r="P151" s="213">
        <f>O151*H151</f>
        <v>0</v>
      </c>
      <c r="Q151" s="213">
        <v>0.22</v>
      </c>
      <c r="R151" s="213">
        <f>Q151*H151</f>
        <v>0.6996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220</v>
      </c>
      <c r="AT151" s="215" t="s">
        <v>252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1623</v>
      </c>
    </row>
    <row r="152" s="2" customFormat="1">
      <c r="A152" s="38"/>
      <c r="B152" s="39"/>
      <c r="C152" s="40"/>
      <c r="D152" s="217" t="s">
        <v>175</v>
      </c>
      <c r="E152" s="40"/>
      <c r="F152" s="218" t="s">
        <v>1257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175</v>
      </c>
      <c r="AU152" s="17" t="s">
        <v>83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1624</v>
      </c>
      <c r="G153" s="223"/>
      <c r="H153" s="226">
        <v>3.1800000000000002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81</v>
      </c>
      <c r="AY153" s="232" t="s">
        <v>167</v>
      </c>
    </row>
    <row r="154" s="2" customFormat="1" ht="16.5" customHeight="1">
      <c r="A154" s="38"/>
      <c r="B154" s="39"/>
      <c r="C154" s="204" t="s">
        <v>333</v>
      </c>
      <c r="D154" s="204" t="s">
        <v>169</v>
      </c>
      <c r="E154" s="205" t="s">
        <v>1300</v>
      </c>
      <c r="F154" s="206" t="s">
        <v>1301</v>
      </c>
      <c r="G154" s="207" t="s">
        <v>342</v>
      </c>
      <c r="H154" s="208">
        <v>636</v>
      </c>
      <c r="I154" s="209"/>
      <c r="J154" s="210">
        <f>ROUND(I154*H154,2)</f>
        <v>0</v>
      </c>
      <c r="K154" s="206" t="s">
        <v>183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173</v>
      </c>
      <c r="AT154" s="215" t="s">
        <v>169</v>
      </c>
      <c r="AU154" s="215" t="s">
        <v>83</v>
      </c>
      <c r="AY154" s="17" t="s">
        <v>167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173</v>
      </c>
      <c r="BM154" s="215" t="s">
        <v>1625</v>
      </c>
    </row>
    <row r="155" s="2" customFormat="1">
      <c r="A155" s="38"/>
      <c r="B155" s="39"/>
      <c r="C155" s="40"/>
      <c r="D155" s="244" t="s">
        <v>185</v>
      </c>
      <c r="E155" s="40"/>
      <c r="F155" s="245" t="s">
        <v>1303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185</v>
      </c>
      <c r="AU155" s="17" t="s">
        <v>83</v>
      </c>
    </row>
    <row r="156" s="2" customFormat="1">
      <c r="A156" s="38"/>
      <c r="B156" s="39"/>
      <c r="C156" s="40"/>
      <c r="D156" s="217" t="s">
        <v>175</v>
      </c>
      <c r="E156" s="40"/>
      <c r="F156" s="218" t="s">
        <v>1304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175</v>
      </c>
      <c r="AU156" s="17" t="s">
        <v>83</v>
      </c>
    </row>
    <row r="157" s="2" customFormat="1" ht="16.5" customHeight="1">
      <c r="A157" s="38"/>
      <c r="B157" s="39"/>
      <c r="C157" s="246" t="s">
        <v>339</v>
      </c>
      <c r="D157" s="246" t="s">
        <v>252</v>
      </c>
      <c r="E157" s="247" t="s">
        <v>1305</v>
      </c>
      <c r="F157" s="248" t="s">
        <v>1306</v>
      </c>
      <c r="G157" s="249" t="s">
        <v>255</v>
      </c>
      <c r="H157" s="250">
        <v>13.279999999999999</v>
      </c>
      <c r="I157" s="251"/>
      <c r="J157" s="252">
        <f>ROUND(I157*H157,2)</f>
        <v>0</v>
      </c>
      <c r="K157" s="248" t="s">
        <v>183</v>
      </c>
      <c r="L157" s="253"/>
      <c r="M157" s="254" t="s">
        <v>19</v>
      </c>
      <c r="N157" s="255" t="s">
        <v>44</v>
      </c>
      <c r="O157" s="84"/>
      <c r="P157" s="213">
        <f>O157*H157</f>
        <v>0</v>
      </c>
      <c r="Q157" s="213">
        <v>0.001</v>
      </c>
      <c r="R157" s="213">
        <f>Q157*H157</f>
        <v>0.01328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220</v>
      </c>
      <c r="AT157" s="215" t="s">
        <v>252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173</v>
      </c>
      <c r="BM157" s="215" t="s">
        <v>1626</v>
      </c>
    </row>
    <row r="158" s="2" customFormat="1">
      <c r="A158" s="38"/>
      <c r="B158" s="39"/>
      <c r="C158" s="40"/>
      <c r="D158" s="217" t="s">
        <v>175</v>
      </c>
      <c r="E158" s="40"/>
      <c r="F158" s="218" t="s">
        <v>1304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175</v>
      </c>
      <c r="AU158" s="17" t="s">
        <v>83</v>
      </c>
    </row>
    <row r="159" s="13" customFormat="1">
      <c r="A159" s="13"/>
      <c r="B159" s="222"/>
      <c r="C159" s="223"/>
      <c r="D159" s="217" t="s">
        <v>177</v>
      </c>
      <c r="E159" s="224" t="s">
        <v>19</v>
      </c>
      <c r="F159" s="225" t="s">
        <v>1627</v>
      </c>
      <c r="G159" s="223"/>
      <c r="H159" s="226">
        <v>2.8999999999999999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177</v>
      </c>
      <c r="AU159" s="232" t="s">
        <v>83</v>
      </c>
      <c r="AV159" s="13" t="s">
        <v>83</v>
      </c>
      <c r="AW159" s="13" t="s">
        <v>33</v>
      </c>
      <c r="AX159" s="13" t="s">
        <v>73</v>
      </c>
      <c r="AY159" s="232" t="s">
        <v>167</v>
      </c>
    </row>
    <row r="160" s="13" customFormat="1">
      <c r="A160" s="13"/>
      <c r="B160" s="222"/>
      <c r="C160" s="223"/>
      <c r="D160" s="217" t="s">
        <v>177</v>
      </c>
      <c r="E160" s="224" t="s">
        <v>19</v>
      </c>
      <c r="F160" s="225" t="s">
        <v>1628</v>
      </c>
      <c r="G160" s="223"/>
      <c r="H160" s="226">
        <v>10.380000000000001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177</v>
      </c>
      <c r="AU160" s="232" t="s">
        <v>83</v>
      </c>
      <c r="AV160" s="13" t="s">
        <v>83</v>
      </c>
      <c r="AW160" s="13" t="s">
        <v>33</v>
      </c>
      <c r="AX160" s="13" t="s">
        <v>73</v>
      </c>
      <c r="AY160" s="232" t="s">
        <v>167</v>
      </c>
    </row>
    <row r="161" s="14" customFormat="1">
      <c r="A161" s="14"/>
      <c r="B161" s="233"/>
      <c r="C161" s="234"/>
      <c r="D161" s="217" t="s">
        <v>177</v>
      </c>
      <c r="E161" s="235" t="s">
        <v>19</v>
      </c>
      <c r="F161" s="236" t="s">
        <v>179</v>
      </c>
      <c r="G161" s="234"/>
      <c r="H161" s="237">
        <v>13.279999999999999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177</v>
      </c>
      <c r="AU161" s="243" t="s">
        <v>83</v>
      </c>
      <c r="AV161" s="14" t="s">
        <v>173</v>
      </c>
      <c r="AW161" s="14" t="s">
        <v>33</v>
      </c>
      <c r="AX161" s="14" t="s">
        <v>81</v>
      </c>
      <c r="AY161" s="243" t="s">
        <v>167</v>
      </c>
    </row>
    <row r="162" s="2" customFormat="1" ht="16.5" customHeight="1">
      <c r="A162" s="38"/>
      <c r="B162" s="39"/>
      <c r="C162" s="204" t="s">
        <v>346</v>
      </c>
      <c r="D162" s="204" t="s">
        <v>169</v>
      </c>
      <c r="E162" s="205" t="s">
        <v>1309</v>
      </c>
      <c r="F162" s="206" t="s">
        <v>1310</v>
      </c>
      <c r="G162" s="207" t="s">
        <v>172</v>
      </c>
      <c r="H162" s="208">
        <v>4.9400000000000004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1629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1312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2" customFormat="1">
      <c r="A164" s="38"/>
      <c r="B164" s="39"/>
      <c r="C164" s="40"/>
      <c r="D164" s="217" t="s">
        <v>175</v>
      </c>
      <c r="E164" s="40"/>
      <c r="F164" s="218" t="s">
        <v>1565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1630</v>
      </c>
      <c r="G165" s="223"/>
      <c r="H165" s="226">
        <v>1.45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73</v>
      </c>
      <c r="AY165" s="232" t="s">
        <v>167</v>
      </c>
    </row>
    <row r="166" s="13" customFormat="1">
      <c r="A166" s="13"/>
      <c r="B166" s="222"/>
      <c r="C166" s="223"/>
      <c r="D166" s="217" t="s">
        <v>177</v>
      </c>
      <c r="E166" s="224" t="s">
        <v>19</v>
      </c>
      <c r="F166" s="225" t="s">
        <v>1631</v>
      </c>
      <c r="G166" s="223"/>
      <c r="H166" s="226">
        <v>3.3999999999999999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177</v>
      </c>
      <c r="AU166" s="232" t="s">
        <v>83</v>
      </c>
      <c r="AV166" s="13" t="s">
        <v>83</v>
      </c>
      <c r="AW166" s="13" t="s">
        <v>33</v>
      </c>
      <c r="AX166" s="13" t="s">
        <v>73</v>
      </c>
      <c r="AY166" s="232" t="s">
        <v>167</v>
      </c>
    </row>
    <row r="167" s="13" customFormat="1">
      <c r="A167" s="13"/>
      <c r="B167" s="222"/>
      <c r="C167" s="223"/>
      <c r="D167" s="217" t="s">
        <v>177</v>
      </c>
      <c r="E167" s="224" t="s">
        <v>19</v>
      </c>
      <c r="F167" s="225" t="s">
        <v>1417</v>
      </c>
      <c r="G167" s="223"/>
      <c r="H167" s="226">
        <v>0.089999999999999997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177</v>
      </c>
      <c r="AU167" s="232" t="s">
        <v>83</v>
      </c>
      <c r="AV167" s="13" t="s">
        <v>83</v>
      </c>
      <c r="AW167" s="13" t="s">
        <v>33</v>
      </c>
      <c r="AX167" s="13" t="s">
        <v>73</v>
      </c>
      <c r="AY167" s="232" t="s">
        <v>167</v>
      </c>
    </row>
    <row r="168" s="14" customFormat="1">
      <c r="A168" s="14"/>
      <c r="B168" s="233"/>
      <c r="C168" s="234"/>
      <c r="D168" s="217" t="s">
        <v>177</v>
      </c>
      <c r="E168" s="235" t="s">
        <v>19</v>
      </c>
      <c r="F168" s="236" t="s">
        <v>179</v>
      </c>
      <c r="G168" s="234"/>
      <c r="H168" s="237">
        <v>4.9400000000000004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3" t="s">
        <v>177</v>
      </c>
      <c r="AU168" s="243" t="s">
        <v>83</v>
      </c>
      <c r="AV168" s="14" t="s">
        <v>173</v>
      </c>
      <c r="AW168" s="14" t="s">
        <v>33</v>
      </c>
      <c r="AX168" s="14" t="s">
        <v>81</v>
      </c>
      <c r="AY168" s="243" t="s">
        <v>167</v>
      </c>
    </row>
    <row r="169" s="2" customFormat="1" ht="16.5" customHeight="1">
      <c r="A169" s="38"/>
      <c r="B169" s="39"/>
      <c r="C169" s="204" t="s">
        <v>352</v>
      </c>
      <c r="D169" s="204" t="s">
        <v>169</v>
      </c>
      <c r="E169" s="205" t="s">
        <v>1315</v>
      </c>
      <c r="F169" s="206" t="s">
        <v>1316</v>
      </c>
      <c r="G169" s="207" t="s">
        <v>172</v>
      </c>
      <c r="H169" s="208">
        <v>4.9400000000000004</v>
      </c>
      <c r="I169" s="209"/>
      <c r="J169" s="210">
        <f>ROUND(I169*H169,2)</f>
        <v>0</v>
      </c>
      <c r="K169" s="206" t="s">
        <v>183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173</v>
      </c>
      <c r="AT169" s="215" t="s">
        <v>169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1632</v>
      </c>
    </row>
    <row r="170" s="2" customFormat="1">
      <c r="A170" s="38"/>
      <c r="B170" s="39"/>
      <c r="C170" s="40"/>
      <c r="D170" s="244" t="s">
        <v>185</v>
      </c>
      <c r="E170" s="40"/>
      <c r="F170" s="245" t="s">
        <v>1318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185</v>
      </c>
      <c r="AU170" s="17" t="s">
        <v>83</v>
      </c>
    </row>
    <row r="171" s="2" customFormat="1">
      <c r="A171" s="38"/>
      <c r="B171" s="39"/>
      <c r="C171" s="40"/>
      <c r="D171" s="217" t="s">
        <v>175</v>
      </c>
      <c r="E171" s="40"/>
      <c r="F171" s="218" t="s">
        <v>1565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175</v>
      </c>
      <c r="AU171" s="17" t="s">
        <v>83</v>
      </c>
    </row>
    <row r="172" s="13" customFormat="1">
      <c r="A172" s="13"/>
      <c r="B172" s="222"/>
      <c r="C172" s="223"/>
      <c r="D172" s="217" t="s">
        <v>177</v>
      </c>
      <c r="E172" s="224" t="s">
        <v>19</v>
      </c>
      <c r="F172" s="225" t="s">
        <v>1630</v>
      </c>
      <c r="G172" s="223"/>
      <c r="H172" s="226">
        <v>1.45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177</v>
      </c>
      <c r="AU172" s="232" t="s">
        <v>83</v>
      </c>
      <c r="AV172" s="13" t="s">
        <v>83</v>
      </c>
      <c r="AW172" s="13" t="s">
        <v>33</v>
      </c>
      <c r="AX172" s="13" t="s">
        <v>73</v>
      </c>
      <c r="AY172" s="232" t="s">
        <v>167</v>
      </c>
    </row>
    <row r="173" s="13" customFormat="1">
      <c r="A173" s="13"/>
      <c r="B173" s="222"/>
      <c r="C173" s="223"/>
      <c r="D173" s="217" t="s">
        <v>177</v>
      </c>
      <c r="E173" s="224" t="s">
        <v>19</v>
      </c>
      <c r="F173" s="225" t="s">
        <v>1631</v>
      </c>
      <c r="G173" s="223"/>
      <c r="H173" s="226">
        <v>3.3999999999999999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177</v>
      </c>
      <c r="AU173" s="232" t="s">
        <v>83</v>
      </c>
      <c r="AV173" s="13" t="s">
        <v>83</v>
      </c>
      <c r="AW173" s="13" t="s">
        <v>33</v>
      </c>
      <c r="AX173" s="13" t="s">
        <v>73</v>
      </c>
      <c r="AY173" s="232" t="s">
        <v>167</v>
      </c>
    </row>
    <row r="174" s="13" customFormat="1">
      <c r="A174" s="13"/>
      <c r="B174" s="222"/>
      <c r="C174" s="223"/>
      <c r="D174" s="217" t="s">
        <v>177</v>
      </c>
      <c r="E174" s="224" t="s">
        <v>19</v>
      </c>
      <c r="F174" s="225" t="s">
        <v>1417</v>
      </c>
      <c r="G174" s="223"/>
      <c r="H174" s="226">
        <v>0.089999999999999997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177</v>
      </c>
      <c r="AU174" s="232" t="s">
        <v>83</v>
      </c>
      <c r="AV174" s="13" t="s">
        <v>83</v>
      </c>
      <c r="AW174" s="13" t="s">
        <v>33</v>
      </c>
      <c r="AX174" s="13" t="s">
        <v>73</v>
      </c>
      <c r="AY174" s="232" t="s">
        <v>167</v>
      </c>
    </row>
    <row r="175" s="14" customFormat="1">
      <c r="A175" s="14"/>
      <c r="B175" s="233"/>
      <c r="C175" s="234"/>
      <c r="D175" s="217" t="s">
        <v>177</v>
      </c>
      <c r="E175" s="235" t="s">
        <v>19</v>
      </c>
      <c r="F175" s="236" t="s">
        <v>179</v>
      </c>
      <c r="G175" s="234"/>
      <c r="H175" s="237">
        <v>4.9400000000000004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3" t="s">
        <v>177</v>
      </c>
      <c r="AU175" s="243" t="s">
        <v>83</v>
      </c>
      <c r="AV175" s="14" t="s">
        <v>173</v>
      </c>
      <c r="AW175" s="14" t="s">
        <v>33</v>
      </c>
      <c r="AX175" s="14" t="s">
        <v>81</v>
      </c>
      <c r="AY175" s="243" t="s">
        <v>167</v>
      </c>
    </row>
    <row r="176" s="2" customFormat="1" ht="16.5" customHeight="1">
      <c r="A176" s="38"/>
      <c r="B176" s="39"/>
      <c r="C176" s="246" t="s">
        <v>357</v>
      </c>
      <c r="D176" s="246" t="s">
        <v>252</v>
      </c>
      <c r="E176" s="247" t="s">
        <v>1319</v>
      </c>
      <c r="F176" s="248" t="s">
        <v>1320</v>
      </c>
      <c r="G176" s="249" t="s">
        <v>172</v>
      </c>
      <c r="H176" s="250">
        <v>4.9400000000000004</v>
      </c>
      <c r="I176" s="251"/>
      <c r="J176" s="252">
        <f>ROUND(I176*H176,2)</f>
        <v>0</v>
      </c>
      <c r="K176" s="248" t="s">
        <v>183</v>
      </c>
      <c r="L176" s="253"/>
      <c r="M176" s="254" t="s">
        <v>19</v>
      </c>
      <c r="N176" s="255" t="s">
        <v>44</v>
      </c>
      <c r="O176" s="84"/>
      <c r="P176" s="213">
        <f>O176*H176</f>
        <v>0</v>
      </c>
      <c r="Q176" s="213">
        <v>1</v>
      </c>
      <c r="R176" s="213">
        <f>Q176*H176</f>
        <v>4.9400000000000004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220</v>
      </c>
      <c r="AT176" s="215" t="s">
        <v>252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1633</v>
      </c>
    </row>
    <row r="177" s="2" customFormat="1">
      <c r="A177" s="38"/>
      <c r="B177" s="39"/>
      <c r="C177" s="40"/>
      <c r="D177" s="217" t="s">
        <v>175</v>
      </c>
      <c r="E177" s="40"/>
      <c r="F177" s="218" t="s">
        <v>1322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175</v>
      </c>
      <c r="AU177" s="17" t="s">
        <v>83</v>
      </c>
    </row>
    <row r="178" s="13" customFormat="1">
      <c r="A178" s="13"/>
      <c r="B178" s="222"/>
      <c r="C178" s="223"/>
      <c r="D178" s="217" t="s">
        <v>177</v>
      </c>
      <c r="E178" s="224" t="s">
        <v>19</v>
      </c>
      <c r="F178" s="225" t="s">
        <v>1630</v>
      </c>
      <c r="G178" s="223"/>
      <c r="H178" s="226">
        <v>1.45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177</v>
      </c>
      <c r="AU178" s="232" t="s">
        <v>83</v>
      </c>
      <c r="AV178" s="13" t="s">
        <v>83</v>
      </c>
      <c r="AW178" s="13" t="s">
        <v>33</v>
      </c>
      <c r="AX178" s="13" t="s">
        <v>73</v>
      </c>
      <c r="AY178" s="232" t="s">
        <v>167</v>
      </c>
    </row>
    <row r="179" s="13" customFormat="1">
      <c r="A179" s="13"/>
      <c r="B179" s="222"/>
      <c r="C179" s="223"/>
      <c r="D179" s="217" t="s">
        <v>177</v>
      </c>
      <c r="E179" s="224" t="s">
        <v>19</v>
      </c>
      <c r="F179" s="225" t="s">
        <v>1631</v>
      </c>
      <c r="G179" s="223"/>
      <c r="H179" s="226">
        <v>3.3999999999999999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177</v>
      </c>
      <c r="AU179" s="232" t="s">
        <v>83</v>
      </c>
      <c r="AV179" s="13" t="s">
        <v>83</v>
      </c>
      <c r="AW179" s="13" t="s">
        <v>33</v>
      </c>
      <c r="AX179" s="13" t="s">
        <v>73</v>
      </c>
      <c r="AY179" s="232" t="s">
        <v>167</v>
      </c>
    </row>
    <row r="180" s="13" customFormat="1">
      <c r="A180" s="13"/>
      <c r="B180" s="222"/>
      <c r="C180" s="223"/>
      <c r="D180" s="217" t="s">
        <v>177</v>
      </c>
      <c r="E180" s="224" t="s">
        <v>19</v>
      </c>
      <c r="F180" s="225" t="s">
        <v>1417</v>
      </c>
      <c r="G180" s="223"/>
      <c r="H180" s="226">
        <v>0.089999999999999997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177</v>
      </c>
      <c r="AU180" s="232" t="s">
        <v>83</v>
      </c>
      <c r="AV180" s="13" t="s">
        <v>83</v>
      </c>
      <c r="AW180" s="13" t="s">
        <v>33</v>
      </c>
      <c r="AX180" s="13" t="s">
        <v>73</v>
      </c>
      <c r="AY180" s="232" t="s">
        <v>167</v>
      </c>
    </row>
    <row r="181" s="14" customFormat="1">
      <c r="A181" s="14"/>
      <c r="B181" s="233"/>
      <c r="C181" s="234"/>
      <c r="D181" s="217" t="s">
        <v>177</v>
      </c>
      <c r="E181" s="235" t="s">
        <v>19</v>
      </c>
      <c r="F181" s="236" t="s">
        <v>179</v>
      </c>
      <c r="G181" s="234"/>
      <c r="H181" s="237">
        <v>4.9400000000000004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177</v>
      </c>
      <c r="AU181" s="243" t="s">
        <v>83</v>
      </c>
      <c r="AV181" s="14" t="s">
        <v>173</v>
      </c>
      <c r="AW181" s="14" t="s">
        <v>33</v>
      </c>
      <c r="AX181" s="14" t="s">
        <v>81</v>
      </c>
      <c r="AY181" s="243" t="s">
        <v>167</v>
      </c>
    </row>
    <row r="182" s="2" customFormat="1" ht="16.5" customHeight="1">
      <c r="A182" s="38"/>
      <c r="B182" s="39"/>
      <c r="C182" s="246" t="s">
        <v>363</v>
      </c>
      <c r="D182" s="246" t="s">
        <v>252</v>
      </c>
      <c r="E182" s="247" t="s">
        <v>1527</v>
      </c>
      <c r="F182" s="248" t="s">
        <v>1528</v>
      </c>
      <c r="G182" s="249" t="s">
        <v>342</v>
      </c>
      <c r="H182" s="250">
        <v>340</v>
      </c>
      <c r="I182" s="251"/>
      <c r="J182" s="252">
        <f>ROUND(I182*H182,2)</f>
        <v>0</v>
      </c>
      <c r="K182" s="248" t="s">
        <v>19</v>
      </c>
      <c r="L182" s="253"/>
      <c r="M182" s="254" t="s">
        <v>19</v>
      </c>
      <c r="N182" s="255" t="s">
        <v>44</v>
      </c>
      <c r="O182" s="84"/>
      <c r="P182" s="213">
        <f>O182*H182</f>
        <v>0</v>
      </c>
      <c r="Q182" s="213">
        <v>0.01</v>
      </c>
      <c r="R182" s="213">
        <f>Q182*H182</f>
        <v>3.3999999999999999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220</v>
      </c>
      <c r="AT182" s="215" t="s">
        <v>252</v>
      </c>
      <c r="AU182" s="215" t="s">
        <v>83</v>
      </c>
      <c r="AY182" s="17" t="s">
        <v>167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173</v>
      </c>
      <c r="BM182" s="215" t="s">
        <v>1634</v>
      </c>
    </row>
    <row r="183" s="2" customFormat="1">
      <c r="A183" s="38"/>
      <c r="B183" s="39"/>
      <c r="C183" s="40"/>
      <c r="D183" s="217" t="s">
        <v>175</v>
      </c>
      <c r="E183" s="40"/>
      <c r="F183" s="218" t="s">
        <v>1530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175</v>
      </c>
      <c r="AU183" s="17" t="s">
        <v>83</v>
      </c>
    </row>
    <row r="184" s="13" customFormat="1">
      <c r="A184" s="13"/>
      <c r="B184" s="222"/>
      <c r="C184" s="223"/>
      <c r="D184" s="217" t="s">
        <v>177</v>
      </c>
      <c r="E184" s="224" t="s">
        <v>19</v>
      </c>
      <c r="F184" s="225" t="s">
        <v>1635</v>
      </c>
      <c r="G184" s="223"/>
      <c r="H184" s="226">
        <v>70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177</v>
      </c>
      <c r="AU184" s="232" t="s">
        <v>83</v>
      </c>
      <c r="AV184" s="13" t="s">
        <v>83</v>
      </c>
      <c r="AW184" s="13" t="s">
        <v>33</v>
      </c>
      <c r="AX184" s="13" t="s">
        <v>73</v>
      </c>
      <c r="AY184" s="232" t="s">
        <v>167</v>
      </c>
    </row>
    <row r="185" s="13" customFormat="1">
      <c r="A185" s="13"/>
      <c r="B185" s="222"/>
      <c r="C185" s="223"/>
      <c r="D185" s="217" t="s">
        <v>177</v>
      </c>
      <c r="E185" s="224" t="s">
        <v>19</v>
      </c>
      <c r="F185" s="225" t="s">
        <v>1636</v>
      </c>
      <c r="G185" s="223"/>
      <c r="H185" s="226">
        <v>28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177</v>
      </c>
      <c r="AU185" s="232" t="s">
        <v>83</v>
      </c>
      <c r="AV185" s="13" t="s">
        <v>83</v>
      </c>
      <c r="AW185" s="13" t="s">
        <v>33</v>
      </c>
      <c r="AX185" s="13" t="s">
        <v>73</v>
      </c>
      <c r="AY185" s="232" t="s">
        <v>167</v>
      </c>
    </row>
    <row r="186" s="13" customFormat="1">
      <c r="A186" s="13"/>
      <c r="B186" s="222"/>
      <c r="C186" s="223"/>
      <c r="D186" s="217" t="s">
        <v>177</v>
      </c>
      <c r="E186" s="224" t="s">
        <v>19</v>
      </c>
      <c r="F186" s="225" t="s">
        <v>1637</v>
      </c>
      <c r="G186" s="223"/>
      <c r="H186" s="226">
        <v>28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177</v>
      </c>
      <c r="AU186" s="232" t="s">
        <v>83</v>
      </c>
      <c r="AV186" s="13" t="s">
        <v>83</v>
      </c>
      <c r="AW186" s="13" t="s">
        <v>33</v>
      </c>
      <c r="AX186" s="13" t="s">
        <v>73</v>
      </c>
      <c r="AY186" s="232" t="s">
        <v>167</v>
      </c>
    </row>
    <row r="187" s="13" customFormat="1">
      <c r="A187" s="13"/>
      <c r="B187" s="222"/>
      <c r="C187" s="223"/>
      <c r="D187" s="217" t="s">
        <v>177</v>
      </c>
      <c r="E187" s="224" t="s">
        <v>19</v>
      </c>
      <c r="F187" s="225" t="s">
        <v>1638</v>
      </c>
      <c r="G187" s="223"/>
      <c r="H187" s="226">
        <v>28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177</v>
      </c>
      <c r="AU187" s="232" t="s">
        <v>83</v>
      </c>
      <c r="AV187" s="13" t="s">
        <v>83</v>
      </c>
      <c r="AW187" s="13" t="s">
        <v>33</v>
      </c>
      <c r="AX187" s="13" t="s">
        <v>73</v>
      </c>
      <c r="AY187" s="232" t="s">
        <v>167</v>
      </c>
    </row>
    <row r="188" s="13" customFormat="1">
      <c r="A188" s="13"/>
      <c r="B188" s="222"/>
      <c r="C188" s="223"/>
      <c r="D188" s="217" t="s">
        <v>177</v>
      </c>
      <c r="E188" s="224" t="s">
        <v>19</v>
      </c>
      <c r="F188" s="225" t="s">
        <v>1639</v>
      </c>
      <c r="G188" s="223"/>
      <c r="H188" s="226">
        <v>35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177</v>
      </c>
      <c r="AU188" s="232" t="s">
        <v>83</v>
      </c>
      <c r="AV188" s="13" t="s">
        <v>83</v>
      </c>
      <c r="AW188" s="13" t="s">
        <v>33</v>
      </c>
      <c r="AX188" s="13" t="s">
        <v>73</v>
      </c>
      <c r="AY188" s="232" t="s">
        <v>167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1640</v>
      </c>
      <c r="G189" s="223"/>
      <c r="H189" s="226">
        <v>28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73</v>
      </c>
      <c r="AY189" s="232" t="s">
        <v>167</v>
      </c>
    </row>
    <row r="190" s="13" customFormat="1">
      <c r="A190" s="13"/>
      <c r="B190" s="222"/>
      <c r="C190" s="223"/>
      <c r="D190" s="217" t="s">
        <v>177</v>
      </c>
      <c r="E190" s="224" t="s">
        <v>19</v>
      </c>
      <c r="F190" s="225" t="s">
        <v>1641</v>
      </c>
      <c r="G190" s="223"/>
      <c r="H190" s="226">
        <v>35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177</v>
      </c>
      <c r="AU190" s="232" t="s">
        <v>83</v>
      </c>
      <c r="AV190" s="13" t="s">
        <v>83</v>
      </c>
      <c r="AW190" s="13" t="s">
        <v>33</v>
      </c>
      <c r="AX190" s="13" t="s">
        <v>73</v>
      </c>
      <c r="AY190" s="232" t="s">
        <v>167</v>
      </c>
    </row>
    <row r="191" s="13" customFormat="1">
      <c r="A191" s="13"/>
      <c r="B191" s="222"/>
      <c r="C191" s="223"/>
      <c r="D191" s="217" t="s">
        <v>177</v>
      </c>
      <c r="E191" s="224" t="s">
        <v>19</v>
      </c>
      <c r="F191" s="225" t="s">
        <v>1642</v>
      </c>
      <c r="G191" s="223"/>
      <c r="H191" s="226">
        <v>40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177</v>
      </c>
      <c r="AU191" s="232" t="s">
        <v>83</v>
      </c>
      <c r="AV191" s="13" t="s">
        <v>83</v>
      </c>
      <c r="AW191" s="13" t="s">
        <v>33</v>
      </c>
      <c r="AX191" s="13" t="s">
        <v>73</v>
      </c>
      <c r="AY191" s="232" t="s">
        <v>167</v>
      </c>
    </row>
    <row r="192" s="13" customFormat="1">
      <c r="A192" s="13"/>
      <c r="B192" s="222"/>
      <c r="C192" s="223"/>
      <c r="D192" s="217" t="s">
        <v>177</v>
      </c>
      <c r="E192" s="224" t="s">
        <v>19</v>
      </c>
      <c r="F192" s="225" t="s">
        <v>1643</v>
      </c>
      <c r="G192" s="223"/>
      <c r="H192" s="226">
        <v>28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177</v>
      </c>
      <c r="AU192" s="232" t="s">
        <v>83</v>
      </c>
      <c r="AV192" s="13" t="s">
        <v>83</v>
      </c>
      <c r="AW192" s="13" t="s">
        <v>33</v>
      </c>
      <c r="AX192" s="13" t="s">
        <v>73</v>
      </c>
      <c r="AY192" s="232" t="s">
        <v>167</v>
      </c>
    </row>
    <row r="193" s="13" customFormat="1">
      <c r="A193" s="13"/>
      <c r="B193" s="222"/>
      <c r="C193" s="223"/>
      <c r="D193" s="217" t="s">
        <v>177</v>
      </c>
      <c r="E193" s="224" t="s">
        <v>19</v>
      </c>
      <c r="F193" s="225" t="s">
        <v>1644</v>
      </c>
      <c r="G193" s="223"/>
      <c r="H193" s="226">
        <v>20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177</v>
      </c>
      <c r="AU193" s="232" t="s">
        <v>83</v>
      </c>
      <c r="AV193" s="13" t="s">
        <v>83</v>
      </c>
      <c r="AW193" s="13" t="s">
        <v>33</v>
      </c>
      <c r="AX193" s="13" t="s">
        <v>73</v>
      </c>
      <c r="AY193" s="232" t="s">
        <v>167</v>
      </c>
    </row>
    <row r="194" s="14" customFormat="1">
      <c r="A194" s="14"/>
      <c r="B194" s="233"/>
      <c r="C194" s="234"/>
      <c r="D194" s="217" t="s">
        <v>177</v>
      </c>
      <c r="E194" s="235" t="s">
        <v>19</v>
      </c>
      <c r="F194" s="236" t="s">
        <v>179</v>
      </c>
      <c r="G194" s="234"/>
      <c r="H194" s="237">
        <v>340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177</v>
      </c>
      <c r="AU194" s="243" t="s">
        <v>83</v>
      </c>
      <c r="AV194" s="14" t="s">
        <v>173</v>
      </c>
      <c r="AW194" s="14" t="s">
        <v>33</v>
      </c>
      <c r="AX194" s="14" t="s">
        <v>81</v>
      </c>
      <c r="AY194" s="243" t="s">
        <v>167</v>
      </c>
    </row>
    <row r="195" s="2" customFormat="1" ht="16.5" customHeight="1">
      <c r="A195" s="38"/>
      <c r="B195" s="39"/>
      <c r="C195" s="246" t="s">
        <v>369</v>
      </c>
      <c r="D195" s="246" t="s">
        <v>252</v>
      </c>
      <c r="E195" s="247" t="s">
        <v>1509</v>
      </c>
      <c r="F195" s="248" t="s">
        <v>1510</v>
      </c>
      <c r="G195" s="249" t="s">
        <v>342</v>
      </c>
      <c r="H195" s="250">
        <v>290</v>
      </c>
      <c r="I195" s="251"/>
      <c r="J195" s="252">
        <f>ROUND(I195*H195,2)</f>
        <v>0</v>
      </c>
      <c r="K195" s="248" t="s">
        <v>19</v>
      </c>
      <c r="L195" s="253"/>
      <c r="M195" s="254" t="s">
        <v>19</v>
      </c>
      <c r="N195" s="255" t="s">
        <v>44</v>
      </c>
      <c r="O195" s="84"/>
      <c r="P195" s="213">
        <f>O195*H195</f>
        <v>0</v>
      </c>
      <c r="Q195" s="213">
        <v>0.0030000000000000001</v>
      </c>
      <c r="R195" s="213">
        <f>Q195*H195</f>
        <v>0.87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220</v>
      </c>
      <c r="AT195" s="215" t="s">
        <v>252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173</v>
      </c>
      <c r="BM195" s="215" t="s">
        <v>1645</v>
      </c>
    </row>
    <row r="196" s="13" customFormat="1">
      <c r="A196" s="13"/>
      <c r="B196" s="222"/>
      <c r="C196" s="223"/>
      <c r="D196" s="217" t="s">
        <v>177</v>
      </c>
      <c r="E196" s="224" t="s">
        <v>19</v>
      </c>
      <c r="F196" s="225" t="s">
        <v>1646</v>
      </c>
      <c r="G196" s="223"/>
      <c r="H196" s="226">
        <v>35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177</v>
      </c>
      <c r="AU196" s="232" t="s">
        <v>83</v>
      </c>
      <c r="AV196" s="13" t="s">
        <v>83</v>
      </c>
      <c r="AW196" s="13" t="s">
        <v>33</v>
      </c>
      <c r="AX196" s="13" t="s">
        <v>73</v>
      </c>
      <c r="AY196" s="232" t="s">
        <v>167</v>
      </c>
    </row>
    <row r="197" s="13" customFormat="1">
      <c r="A197" s="13"/>
      <c r="B197" s="222"/>
      <c r="C197" s="223"/>
      <c r="D197" s="217" t="s">
        <v>177</v>
      </c>
      <c r="E197" s="224" t="s">
        <v>19</v>
      </c>
      <c r="F197" s="225" t="s">
        <v>1647</v>
      </c>
      <c r="G197" s="223"/>
      <c r="H197" s="226">
        <v>35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177</v>
      </c>
      <c r="AU197" s="232" t="s">
        <v>83</v>
      </c>
      <c r="AV197" s="13" t="s">
        <v>83</v>
      </c>
      <c r="AW197" s="13" t="s">
        <v>33</v>
      </c>
      <c r="AX197" s="13" t="s">
        <v>73</v>
      </c>
      <c r="AY197" s="232" t="s">
        <v>167</v>
      </c>
    </row>
    <row r="198" s="13" customFormat="1">
      <c r="A198" s="13"/>
      <c r="B198" s="222"/>
      <c r="C198" s="223"/>
      <c r="D198" s="217" t="s">
        <v>177</v>
      </c>
      <c r="E198" s="224" t="s">
        <v>19</v>
      </c>
      <c r="F198" s="225" t="s">
        <v>1648</v>
      </c>
      <c r="G198" s="223"/>
      <c r="H198" s="226">
        <v>35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177</v>
      </c>
      <c r="AU198" s="232" t="s">
        <v>83</v>
      </c>
      <c r="AV198" s="13" t="s">
        <v>83</v>
      </c>
      <c r="AW198" s="13" t="s">
        <v>33</v>
      </c>
      <c r="AX198" s="13" t="s">
        <v>73</v>
      </c>
      <c r="AY198" s="232" t="s">
        <v>167</v>
      </c>
    </row>
    <row r="199" s="13" customFormat="1">
      <c r="A199" s="13"/>
      <c r="B199" s="222"/>
      <c r="C199" s="223"/>
      <c r="D199" s="217" t="s">
        <v>177</v>
      </c>
      <c r="E199" s="224" t="s">
        <v>19</v>
      </c>
      <c r="F199" s="225" t="s">
        <v>1649</v>
      </c>
      <c r="G199" s="223"/>
      <c r="H199" s="226">
        <v>35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177</v>
      </c>
      <c r="AU199" s="232" t="s">
        <v>83</v>
      </c>
      <c r="AV199" s="13" t="s">
        <v>83</v>
      </c>
      <c r="AW199" s="13" t="s">
        <v>33</v>
      </c>
      <c r="AX199" s="13" t="s">
        <v>73</v>
      </c>
      <c r="AY199" s="232" t="s">
        <v>167</v>
      </c>
    </row>
    <row r="200" s="13" customFormat="1">
      <c r="A200" s="13"/>
      <c r="B200" s="222"/>
      <c r="C200" s="223"/>
      <c r="D200" s="217" t="s">
        <v>177</v>
      </c>
      <c r="E200" s="224" t="s">
        <v>19</v>
      </c>
      <c r="F200" s="225" t="s">
        <v>1650</v>
      </c>
      <c r="G200" s="223"/>
      <c r="H200" s="226">
        <v>35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177</v>
      </c>
      <c r="AU200" s="232" t="s">
        <v>83</v>
      </c>
      <c r="AV200" s="13" t="s">
        <v>83</v>
      </c>
      <c r="AW200" s="13" t="s">
        <v>33</v>
      </c>
      <c r="AX200" s="13" t="s">
        <v>73</v>
      </c>
      <c r="AY200" s="232" t="s">
        <v>167</v>
      </c>
    </row>
    <row r="201" s="13" customFormat="1">
      <c r="A201" s="13"/>
      <c r="B201" s="222"/>
      <c r="C201" s="223"/>
      <c r="D201" s="217" t="s">
        <v>177</v>
      </c>
      <c r="E201" s="224" t="s">
        <v>19</v>
      </c>
      <c r="F201" s="225" t="s">
        <v>1651</v>
      </c>
      <c r="G201" s="223"/>
      <c r="H201" s="226">
        <v>45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177</v>
      </c>
      <c r="AU201" s="232" t="s">
        <v>83</v>
      </c>
      <c r="AV201" s="13" t="s">
        <v>83</v>
      </c>
      <c r="AW201" s="13" t="s">
        <v>33</v>
      </c>
      <c r="AX201" s="13" t="s">
        <v>73</v>
      </c>
      <c r="AY201" s="232" t="s">
        <v>167</v>
      </c>
    </row>
    <row r="202" s="13" customFormat="1">
      <c r="A202" s="13"/>
      <c r="B202" s="222"/>
      <c r="C202" s="223"/>
      <c r="D202" s="217" t="s">
        <v>177</v>
      </c>
      <c r="E202" s="224" t="s">
        <v>19</v>
      </c>
      <c r="F202" s="225" t="s">
        <v>1652</v>
      </c>
      <c r="G202" s="223"/>
      <c r="H202" s="226">
        <v>35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177</v>
      </c>
      <c r="AU202" s="232" t="s">
        <v>83</v>
      </c>
      <c r="AV202" s="13" t="s">
        <v>83</v>
      </c>
      <c r="AW202" s="13" t="s">
        <v>33</v>
      </c>
      <c r="AX202" s="13" t="s">
        <v>73</v>
      </c>
      <c r="AY202" s="232" t="s">
        <v>167</v>
      </c>
    </row>
    <row r="203" s="13" customFormat="1">
      <c r="A203" s="13"/>
      <c r="B203" s="222"/>
      <c r="C203" s="223"/>
      <c r="D203" s="217" t="s">
        <v>177</v>
      </c>
      <c r="E203" s="224" t="s">
        <v>19</v>
      </c>
      <c r="F203" s="225" t="s">
        <v>1653</v>
      </c>
      <c r="G203" s="223"/>
      <c r="H203" s="226">
        <v>35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177</v>
      </c>
      <c r="AU203" s="232" t="s">
        <v>83</v>
      </c>
      <c r="AV203" s="13" t="s">
        <v>83</v>
      </c>
      <c r="AW203" s="13" t="s">
        <v>33</v>
      </c>
      <c r="AX203" s="13" t="s">
        <v>73</v>
      </c>
      <c r="AY203" s="232" t="s">
        <v>167</v>
      </c>
    </row>
    <row r="204" s="14" customFormat="1">
      <c r="A204" s="14"/>
      <c r="B204" s="233"/>
      <c r="C204" s="234"/>
      <c r="D204" s="217" t="s">
        <v>177</v>
      </c>
      <c r="E204" s="235" t="s">
        <v>19</v>
      </c>
      <c r="F204" s="236" t="s">
        <v>179</v>
      </c>
      <c r="G204" s="234"/>
      <c r="H204" s="237">
        <v>290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3" t="s">
        <v>177</v>
      </c>
      <c r="AU204" s="243" t="s">
        <v>83</v>
      </c>
      <c r="AV204" s="14" t="s">
        <v>173</v>
      </c>
      <c r="AW204" s="14" t="s">
        <v>33</v>
      </c>
      <c r="AX204" s="14" t="s">
        <v>81</v>
      </c>
      <c r="AY204" s="243" t="s">
        <v>167</v>
      </c>
    </row>
    <row r="205" s="2" customFormat="1" ht="16.5" customHeight="1">
      <c r="A205" s="38"/>
      <c r="B205" s="39"/>
      <c r="C205" s="246" t="s">
        <v>374</v>
      </c>
      <c r="D205" s="246" t="s">
        <v>252</v>
      </c>
      <c r="E205" s="247" t="s">
        <v>1411</v>
      </c>
      <c r="F205" s="248" t="s">
        <v>1541</v>
      </c>
      <c r="G205" s="249" t="s">
        <v>342</v>
      </c>
      <c r="H205" s="250">
        <v>6</v>
      </c>
      <c r="I205" s="251"/>
      <c r="J205" s="252">
        <f>ROUND(I205*H205,2)</f>
        <v>0</v>
      </c>
      <c r="K205" s="248" t="s">
        <v>19</v>
      </c>
      <c r="L205" s="253"/>
      <c r="M205" s="254" t="s">
        <v>19</v>
      </c>
      <c r="N205" s="255" t="s">
        <v>44</v>
      </c>
      <c r="O205" s="84"/>
      <c r="P205" s="213">
        <f>O205*H205</f>
        <v>0</v>
      </c>
      <c r="Q205" s="213">
        <v>0.01</v>
      </c>
      <c r="R205" s="213">
        <f>Q205*H205</f>
        <v>0.059999999999999998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220</v>
      </c>
      <c r="AT205" s="215" t="s">
        <v>252</v>
      </c>
      <c r="AU205" s="215" t="s">
        <v>83</v>
      </c>
      <c r="AY205" s="17" t="s">
        <v>167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173</v>
      </c>
      <c r="BM205" s="215" t="s">
        <v>1654</v>
      </c>
    </row>
    <row r="206" s="13" customFormat="1">
      <c r="A206" s="13"/>
      <c r="B206" s="222"/>
      <c r="C206" s="223"/>
      <c r="D206" s="217" t="s">
        <v>177</v>
      </c>
      <c r="E206" s="224" t="s">
        <v>19</v>
      </c>
      <c r="F206" s="225" t="s">
        <v>1655</v>
      </c>
      <c r="G206" s="223"/>
      <c r="H206" s="226">
        <v>3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177</v>
      </c>
      <c r="AU206" s="232" t="s">
        <v>83</v>
      </c>
      <c r="AV206" s="13" t="s">
        <v>83</v>
      </c>
      <c r="AW206" s="13" t="s">
        <v>33</v>
      </c>
      <c r="AX206" s="13" t="s">
        <v>73</v>
      </c>
      <c r="AY206" s="232" t="s">
        <v>167</v>
      </c>
    </row>
    <row r="207" s="13" customFormat="1">
      <c r="A207" s="13"/>
      <c r="B207" s="222"/>
      <c r="C207" s="223"/>
      <c r="D207" s="217" t="s">
        <v>177</v>
      </c>
      <c r="E207" s="224" t="s">
        <v>19</v>
      </c>
      <c r="F207" s="225" t="s">
        <v>1656</v>
      </c>
      <c r="G207" s="223"/>
      <c r="H207" s="226">
        <v>3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177</v>
      </c>
      <c r="AU207" s="232" t="s">
        <v>83</v>
      </c>
      <c r="AV207" s="13" t="s">
        <v>83</v>
      </c>
      <c r="AW207" s="13" t="s">
        <v>33</v>
      </c>
      <c r="AX207" s="13" t="s">
        <v>73</v>
      </c>
      <c r="AY207" s="232" t="s">
        <v>167</v>
      </c>
    </row>
    <row r="208" s="14" customFormat="1">
      <c r="A208" s="14"/>
      <c r="B208" s="233"/>
      <c r="C208" s="234"/>
      <c r="D208" s="217" t="s">
        <v>177</v>
      </c>
      <c r="E208" s="235" t="s">
        <v>19</v>
      </c>
      <c r="F208" s="236" t="s">
        <v>179</v>
      </c>
      <c r="G208" s="234"/>
      <c r="H208" s="237">
        <v>6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3" t="s">
        <v>177</v>
      </c>
      <c r="AU208" s="243" t="s">
        <v>83</v>
      </c>
      <c r="AV208" s="14" t="s">
        <v>173</v>
      </c>
      <c r="AW208" s="14" t="s">
        <v>33</v>
      </c>
      <c r="AX208" s="14" t="s">
        <v>81</v>
      </c>
      <c r="AY208" s="243" t="s">
        <v>167</v>
      </c>
    </row>
    <row r="209" s="12" customFormat="1" ht="22.8" customHeight="1">
      <c r="A209" s="12"/>
      <c r="B209" s="188"/>
      <c r="C209" s="189"/>
      <c r="D209" s="190" t="s">
        <v>72</v>
      </c>
      <c r="E209" s="202" t="s">
        <v>188</v>
      </c>
      <c r="F209" s="202" t="s">
        <v>977</v>
      </c>
      <c r="G209" s="189"/>
      <c r="H209" s="189"/>
      <c r="I209" s="192"/>
      <c r="J209" s="203">
        <f>BK209</f>
        <v>0</v>
      </c>
      <c r="K209" s="189"/>
      <c r="L209" s="194"/>
      <c r="M209" s="195"/>
      <c r="N209" s="196"/>
      <c r="O209" s="196"/>
      <c r="P209" s="197">
        <f>SUM(P210:P218)</f>
        <v>0</v>
      </c>
      <c r="Q209" s="196"/>
      <c r="R209" s="197">
        <f>SUM(R210:R218)</f>
        <v>2.7093099999999999</v>
      </c>
      <c r="S209" s="196"/>
      <c r="T209" s="198">
        <f>SUM(T210:T218)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81</v>
      </c>
      <c r="AT209" s="200" t="s">
        <v>72</v>
      </c>
      <c r="AU209" s="200" t="s">
        <v>81</v>
      </c>
      <c r="AY209" s="199" t="s">
        <v>167</v>
      </c>
      <c r="BK209" s="201">
        <f>SUM(BK210:BK218)</f>
        <v>0</v>
      </c>
    </row>
    <row r="210" s="2" customFormat="1" ht="16.5" customHeight="1">
      <c r="A210" s="38"/>
      <c r="B210" s="39"/>
      <c r="C210" s="204" t="s">
        <v>385</v>
      </c>
      <c r="D210" s="204" t="s">
        <v>169</v>
      </c>
      <c r="E210" s="205" t="s">
        <v>1340</v>
      </c>
      <c r="F210" s="206" t="s">
        <v>1341</v>
      </c>
      <c r="G210" s="207" t="s">
        <v>342</v>
      </c>
      <c r="H210" s="208">
        <v>1</v>
      </c>
      <c r="I210" s="209"/>
      <c r="J210" s="210">
        <f>ROUND(I210*H210,2)</f>
        <v>0</v>
      </c>
      <c r="K210" s="206" t="s">
        <v>19</v>
      </c>
      <c r="L210" s="44"/>
      <c r="M210" s="211" t="s">
        <v>19</v>
      </c>
      <c r="N210" s="212" t="s">
        <v>44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173</v>
      </c>
      <c r="AT210" s="215" t="s">
        <v>169</v>
      </c>
      <c r="AU210" s="215" t="s">
        <v>83</v>
      </c>
      <c r="AY210" s="17" t="s">
        <v>167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173</v>
      </c>
      <c r="BM210" s="215" t="s">
        <v>1657</v>
      </c>
    </row>
    <row r="211" s="2" customFormat="1">
      <c r="A211" s="38"/>
      <c r="B211" s="39"/>
      <c r="C211" s="40"/>
      <c r="D211" s="217" t="s">
        <v>175</v>
      </c>
      <c r="E211" s="40"/>
      <c r="F211" s="218" t="s">
        <v>1343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83</v>
      </c>
    </row>
    <row r="212" s="2" customFormat="1" ht="16.5" customHeight="1">
      <c r="A212" s="38"/>
      <c r="B212" s="39"/>
      <c r="C212" s="204" t="s">
        <v>390</v>
      </c>
      <c r="D212" s="204" t="s">
        <v>169</v>
      </c>
      <c r="E212" s="205" t="s">
        <v>1333</v>
      </c>
      <c r="F212" s="206" t="s">
        <v>1334</v>
      </c>
      <c r="G212" s="207" t="s">
        <v>342</v>
      </c>
      <c r="H212" s="208">
        <v>2</v>
      </c>
      <c r="I212" s="209"/>
      <c r="J212" s="210">
        <f>ROUND(I212*H212,2)</f>
        <v>0</v>
      </c>
      <c r="K212" s="206" t="s">
        <v>183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173</v>
      </c>
      <c r="AT212" s="215" t="s">
        <v>169</v>
      </c>
      <c r="AU212" s="215" t="s">
        <v>83</v>
      </c>
      <c r="AY212" s="17" t="s">
        <v>167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173</v>
      </c>
      <c r="BM212" s="215" t="s">
        <v>1658</v>
      </c>
    </row>
    <row r="213" s="2" customFormat="1">
      <c r="A213" s="38"/>
      <c r="B213" s="39"/>
      <c r="C213" s="40"/>
      <c r="D213" s="244" t="s">
        <v>185</v>
      </c>
      <c r="E213" s="40"/>
      <c r="F213" s="245" t="s">
        <v>1336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185</v>
      </c>
      <c r="AU213" s="17" t="s">
        <v>83</v>
      </c>
    </row>
    <row r="214" s="2" customFormat="1" ht="16.5" customHeight="1">
      <c r="A214" s="38"/>
      <c r="B214" s="39"/>
      <c r="C214" s="246" t="s">
        <v>395</v>
      </c>
      <c r="D214" s="246" t="s">
        <v>252</v>
      </c>
      <c r="E214" s="247" t="s">
        <v>1337</v>
      </c>
      <c r="F214" s="248" t="s">
        <v>1338</v>
      </c>
      <c r="G214" s="249" t="s">
        <v>342</v>
      </c>
      <c r="H214" s="250">
        <v>2</v>
      </c>
      <c r="I214" s="251"/>
      <c r="J214" s="252">
        <f>ROUND(I214*H214,2)</f>
        <v>0</v>
      </c>
      <c r="K214" s="248" t="s">
        <v>183</v>
      </c>
      <c r="L214" s="253"/>
      <c r="M214" s="254" t="s">
        <v>19</v>
      </c>
      <c r="N214" s="255" t="s">
        <v>44</v>
      </c>
      <c r="O214" s="84"/>
      <c r="P214" s="213">
        <f>O214*H214</f>
        <v>0</v>
      </c>
      <c r="Q214" s="213">
        <v>0.051529999999999999</v>
      </c>
      <c r="R214" s="213">
        <f>Q214*H214</f>
        <v>0.10306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220</v>
      </c>
      <c r="AT214" s="215" t="s">
        <v>252</v>
      </c>
      <c r="AU214" s="215" t="s">
        <v>83</v>
      </c>
      <c r="AY214" s="17" t="s">
        <v>167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81</v>
      </c>
      <c r="BK214" s="216">
        <f>ROUND(I214*H214,2)</f>
        <v>0</v>
      </c>
      <c r="BL214" s="17" t="s">
        <v>173</v>
      </c>
      <c r="BM214" s="215" t="s">
        <v>1659</v>
      </c>
    </row>
    <row r="215" s="2" customFormat="1" ht="24.15" customHeight="1">
      <c r="A215" s="38"/>
      <c r="B215" s="39"/>
      <c r="C215" s="204" t="s">
        <v>403</v>
      </c>
      <c r="D215" s="204" t="s">
        <v>169</v>
      </c>
      <c r="E215" s="205" t="s">
        <v>1323</v>
      </c>
      <c r="F215" s="206" t="s">
        <v>1324</v>
      </c>
      <c r="G215" s="207" t="s">
        <v>329</v>
      </c>
      <c r="H215" s="208">
        <v>375</v>
      </c>
      <c r="I215" s="209"/>
      <c r="J215" s="210">
        <f>ROUND(I215*H215,2)</f>
        <v>0</v>
      </c>
      <c r="K215" s="206" t="s">
        <v>183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0.00123</v>
      </c>
      <c r="R215" s="213">
        <f>Q215*H215</f>
        <v>0.46124999999999999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173</v>
      </c>
      <c r="AT215" s="215" t="s">
        <v>169</v>
      </c>
      <c r="AU215" s="215" t="s">
        <v>83</v>
      </c>
      <c r="AY215" s="17" t="s">
        <v>167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173</v>
      </c>
      <c r="BM215" s="215" t="s">
        <v>1660</v>
      </c>
    </row>
    <row r="216" s="2" customFormat="1">
      <c r="A216" s="38"/>
      <c r="B216" s="39"/>
      <c r="C216" s="40"/>
      <c r="D216" s="244" t="s">
        <v>185</v>
      </c>
      <c r="E216" s="40"/>
      <c r="F216" s="245" t="s">
        <v>1326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185</v>
      </c>
      <c r="AU216" s="17" t="s">
        <v>83</v>
      </c>
    </row>
    <row r="217" s="2" customFormat="1" ht="16.5" customHeight="1">
      <c r="A217" s="38"/>
      <c r="B217" s="39"/>
      <c r="C217" s="246" t="s">
        <v>411</v>
      </c>
      <c r="D217" s="246" t="s">
        <v>252</v>
      </c>
      <c r="E217" s="247" t="s">
        <v>1328</v>
      </c>
      <c r="F217" s="248" t="s">
        <v>1329</v>
      </c>
      <c r="G217" s="249" t="s">
        <v>172</v>
      </c>
      <c r="H217" s="250">
        <v>3.2999999999999998</v>
      </c>
      <c r="I217" s="251"/>
      <c r="J217" s="252">
        <f>ROUND(I217*H217,2)</f>
        <v>0</v>
      </c>
      <c r="K217" s="248" t="s">
        <v>183</v>
      </c>
      <c r="L217" s="253"/>
      <c r="M217" s="254" t="s">
        <v>19</v>
      </c>
      <c r="N217" s="255" t="s">
        <v>44</v>
      </c>
      <c r="O217" s="84"/>
      <c r="P217" s="213">
        <f>O217*H217</f>
        <v>0</v>
      </c>
      <c r="Q217" s="213">
        <v>0.65000000000000002</v>
      </c>
      <c r="R217" s="213">
        <f>Q217*H217</f>
        <v>2.145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220</v>
      </c>
      <c r="AT217" s="215" t="s">
        <v>252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173</v>
      </c>
      <c r="BM217" s="215" t="s">
        <v>1661</v>
      </c>
    </row>
    <row r="218" s="13" customFormat="1">
      <c r="A218" s="13"/>
      <c r="B218" s="222"/>
      <c r="C218" s="223"/>
      <c r="D218" s="217" t="s">
        <v>177</v>
      </c>
      <c r="E218" s="224" t="s">
        <v>19</v>
      </c>
      <c r="F218" s="225" t="s">
        <v>1662</v>
      </c>
      <c r="G218" s="223"/>
      <c r="H218" s="226">
        <v>3.2999999999999998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177</v>
      </c>
      <c r="AU218" s="232" t="s">
        <v>83</v>
      </c>
      <c r="AV218" s="13" t="s">
        <v>83</v>
      </c>
      <c r="AW218" s="13" t="s">
        <v>33</v>
      </c>
      <c r="AX218" s="13" t="s">
        <v>81</v>
      </c>
      <c r="AY218" s="232" t="s">
        <v>167</v>
      </c>
    </row>
    <row r="219" s="12" customFormat="1" ht="22.8" customHeight="1">
      <c r="A219" s="12"/>
      <c r="B219" s="188"/>
      <c r="C219" s="189"/>
      <c r="D219" s="190" t="s">
        <v>72</v>
      </c>
      <c r="E219" s="202" t="s">
        <v>409</v>
      </c>
      <c r="F219" s="202" t="s">
        <v>410</v>
      </c>
      <c r="G219" s="189"/>
      <c r="H219" s="189"/>
      <c r="I219" s="192"/>
      <c r="J219" s="203">
        <f>BK219</f>
        <v>0</v>
      </c>
      <c r="K219" s="189"/>
      <c r="L219" s="194"/>
      <c r="M219" s="195"/>
      <c r="N219" s="196"/>
      <c r="O219" s="196"/>
      <c r="P219" s="197">
        <f>SUM(P220:P221)</f>
        <v>0</v>
      </c>
      <c r="Q219" s="196"/>
      <c r="R219" s="197">
        <f>SUM(R220:R221)</f>
        <v>0</v>
      </c>
      <c r="S219" s="196"/>
      <c r="T219" s="198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9" t="s">
        <v>81</v>
      </c>
      <c r="AT219" s="200" t="s">
        <v>72</v>
      </c>
      <c r="AU219" s="200" t="s">
        <v>81</v>
      </c>
      <c r="AY219" s="199" t="s">
        <v>167</v>
      </c>
      <c r="BK219" s="201">
        <f>SUM(BK220:BK221)</f>
        <v>0</v>
      </c>
    </row>
    <row r="220" s="2" customFormat="1" ht="16.5" customHeight="1">
      <c r="A220" s="38"/>
      <c r="B220" s="39"/>
      <c r="C220" s="204" t="s">
        <v>566</v>
      </c>
      <c r="D220" s="204" t="s">
        <v>169</v>
      </c>
      <c r="E220" s="205" t="s">
        <v>1344</v>
      </c>
      <c r="F220" s="206" t="s">
        <v>1345</v>
      </c>
      <c r="G220" s="207" t="s">
        <v>360</v>
      </c>
      <c r="H220" s="208">
        <v>22.646999999999998</v>
      </c>
      <c r="I220" s="209"/>
      <c r="J220" s="210">
        <f>ROUND(I220*H220,2)</f>
        <v>0</v>
      </c>
      <c r="K220" s="206" t="s">
        <v>183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173</v>
      </c>
      <c r="AT220" s="215" t="s">
        <v>169</v>
      </c>
      <c r="AU220" s="215" t="s">
        <v>83</v>
      </c>
      <c r="AY220" s="17" t="s">
        <v>167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173</v>
      </c>
      <c r="BM220" s="215" t="s">
        <v>1663</v>
      </c>
    </row>
    <row r="221" s="2" customFormat="1">
      <c r="A221" s="38"/>
      <c r="B221" s="39"/>
      <c r="C221" s="40"/>
      <c r="D221" s="244" t="s">
        <v>185</v>
      </c>
      <c r="E221" s="40"/>
      <c r="F221" s="245" t="s">
        <v>1347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185</v>
      </c>
      <c r="AU221" s="17" t="s">
        <v>83</v>
      </c>
    </row>
    <row r="222" s="12" customFormat="1" ht="25.92" customHeight="1">
      <c r="A222" s="12"/>
      <c r="B222" s="188"/>
      <c r="C222" s="189"/>
      <c r="D222" s="190" t="s">
        <v>72</v>
      </c>
      <c r="E222" s="191" t="s">
        <v>416</v>
      </c>
      <c r="F222" s="191" t="s">
        <v>417</v>
      </c>
      <c r="G222" s="189"/>
      <c r="H222" s="189"/>
      <c r="I222" s="192"/>
      <c r="J222" s="193">
        <f>BK222</f>
        <v>0</v>
      </c>
      <c r="K222" s="189"/>
      <c r="L222" s="194"/>
      <c r="M222" s="195"/>
      <c r="N222" s="196"/>
      <c r="O222" s="196"/>
      <c r="P222" s="197">
        <f>P223+P233+P237+P241+P245+P249</f>
        <v>0</v>
      </c>
      <c r="Q222" s="196"/>
      <c r="R222" s="197">
        <f>R223+R233+R237+R241+R245+R249</f>
        <v>0</v>
      </c>
      <c r="S222" s="196"/>
      <c r="T222" s="198">
        <f>T223+T233+T237+T241+T245+T249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9" t="s">
        <v>200</v>
      </c>
      <c r="AT222" s="200" t="s">
        <v>72</v>
      </c>
      <c r="AU222" s="200" t="s">
        <v>73</v>
      </c>
      <c r="AY222" s="199" t="s">
        <v>167</v>
      </c>
      <c r="BK222" s="201">
        <f>BK223+BK233+BK237+BK241+BK245+BK249</f>
        <v>0</v>
      </c>
    </row>
    <row r="223" s="12" customFormat="1" ht="22.8" customHeight="1">
      <c r="A223" s="12"/>
      <c r="B223" s="188"/>
      <c r="C223" s="189"/>
      <c r="D223" s="190" t="s">
        <v>72</v>
      </c>
      <c r="E223" s="202" t="s">
        <v>418</v>
      </c>
      <c r="F223" s="202" t="s">
        <v>419</v>
      </c>
      <c r="G223" s="189"/>
      <c r="H223" s="189"/>
      <c r="I223" s="192"/>
      <c r="J223" s="203">
        <f>BK223</f>
        <v>0</v>
      </c>
      <c r="K223" s="189"/>
      <c r="L223" s="194"/>
      <c r="M223" s="195"/>
      <c r="N223" s="196"/>
      <c r="O223" s="196"/>
      <c r="P223" s="197">
        <f>SUM(P224:P232)</f>
        <v>0</v>
      </c>
      <c r="Q223" s="196"/>
      <c r="R223" s="197">
        <f>SUM(R224:R232)</f>
        <v>0</v>
      </c>
      <c r="S223" s="196"/>
      <c r="T223" s="198">
        <f>SUM(T224:T232)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9" t="s">
        <v>200</v>
      </c>
      <c r="AT223" s="200" t="s">
        <v>72</v>
      </c>
      <c r="AU223" s="200" t="s">
        <v>81</v>
      </c>
      <c r="AY223" s="199" t="s">
        <v>167</v>
      </c>
      <c r="BK223" s="201">
        <f>SUM(BK224:BK232)</f>
        <v>0</v>
      </c>
    </row>
    <row r="224" s="2" customFormat="1" ht="16.5" customHeight="1">
      <c r="A224" s="38"/>
      <c r="B224" s="39"/>
      <c r="C224" s="204" t="s">
        <v>428</v>
      </c>
      <c r="D224" s="204" t="s">
        <v>169</v>
      </c>
      <c r="E224" s="205" t="s">
        <v>421</v>
      </c>
      <c r="F224" s="206" t="s">
        <v>422</v>
      </c>
      <c r="G224" s="207" t="s">
        <v>423</v>
      </c>
      <c r="H224" s="208">
        <v>1</v>
      </c>
      <c r="I224" s="209"/>
      <c r="J224" s="210">
        <f>ROUND(I224*H224,2)</f>
        <v>0</v>
      </c>
      <c r="K224" s="206" t="s">
        <v>183</v>
      </c>
      <c r="L224" s="44"/>
      <c r="M224" s="211" t="s">
        <v>19</v>
      </c>
      <c r="N224" s="212" t="s">
        <v>44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424</v>
      </c>
      <c r="AT224" s="215" t="s">
        <v>169</v>
      </c>
      <c r="AU224" s="215" t="s">
        <v>83</v>
      </c>
      <c r="AY224" s="17" t="s">
        <v>167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81</v>
      </c>
      <c r="BK224" s="216">
        <f>ROUND(I224*H224,2)</f>
        <v>0</v>
      </c>
      <c r="BL224" s="17" t="s">
        <v>424</v>
      </c>
      <c r="BM224" s="215" t="s">
        <v>1664</v>
      </c>
    </row>
    <row r="225" s="2" customFormat="1">
      <c r="A225" s="38"/>
      <c r="B225" s="39"/>
      <c r="C225" s="40"/>
      <c r="D225" s="244" t="s">
        <v>185</v>
      </c>
      <c r="E225" s="40"/>
      <c r="F225" s="245" t="s">
        <v>426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185</v>
      </c>
      <c r="AU225" s="17" t="s">
        <v>83</v>
      </c>
    </row>
    <row r="226" s="2" customFormat="1">
      <c r="A226" s="38"/>
      <c r="B226" s="39"/>
      <c r="C226" s="40"/>
      <c r="D226" s="217" t="s">
        <v>175</v>
      </c>
      <c r="E226" s="40"/>
      <c r="F226" s="218" t="s">
        <v>427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175</v>
      </c>
      <c r="AU226" s="17" t="s">
        <v>83</v>
      </c>
    </row>
    <row r="227" s="2" customFormat="1" ht="16.5" customHeight="1">
      <c r="A227" s="38"/>
      <c r="B227" s="39"/>
      <c r="C227" s="204" t="s">
        <v>434</v>
      </c>
      <c r="D227" s="204" t="s">
        <v>169</v>
      </c>
      <c r="E227" s="205" t="s">
        <v>447</v>
      </c>
      <c r="F227" s="206" t="s">
        <v>448</v>
      </c>
      <c r="G227" s="207" t="s">
        <v>423</v>
      </c>
      <c r="H227" s="208">
        <v>1</v>
      </c>
      <c r="I227" s="209"/>
      <c r="J227" s="210">
        <f>ROUND(I227*H227,2)</f>
        <v>0</v>
      </c>
      <c r="K227" s="206" t="s">
        <v>183</v>
      </c>
      <c r="L227" s="44"/>
      <c r="M227" s="211" t="s">
        <v>19</v>
      </c>
      <c r="N227" s="212" t="s">
        <v>44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424</v>
      </c>
      <c r="AT227" s="215" t="s">
        <v>169</v>
      </c>
      <c r="AU227" s="215" t="s">
        <v>83</v>
      </c>
      <c r="AY227" s="17" t="s">
        <v>167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81</v>
      </c>
      <c r="BK227" s="216">
        <f>ROUND(I227*H227,2)</f>
        <v>0</v>
      </c>
      <c r="BL227" s="17" t="s">
        <v>424</v>
      </c>
      <c r="BM227" s="215" t="s">
        <v>1665</v>
      </c>
    </row>
    <row r="228" s="2" customFormat="1">
      <c r="A228" s="38"/>
      <c r="B228" s="39"/>
      <c r="C228" s="40"/>
      <c r="D228" s="244" t="s">
        <v>185</v>
      </c>
      <c r="E228" s="40"/>
      <c r="F228" s="245" t="s">
        <v>450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185</v>
      </c>
      <c r="AU228" s="17" t="s">
        <v>83</v>
      </c>
    </row>
    <row r="229" s="2" customFormat="1">
      <c r="A229" s="38"/>
      <c r="B229" s="39"/>
      <c r="C229" s="40"/>
      <c r="D229" s="217" t="s">
        <v>175</v>
      </c>
      <c r="E229" s="40"/>
      <c r="F229" s="218" t="s">
        <v>451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175</v>
      </c>
      <c r="AU229" s="17" t="s">
        <v>83</v>
      </c>
    </row>
    <row r="230" s="2" customFormat="1" ht="16.5" customHeight="1">
      <c r="A230" s="38"/>
      <c r="B230" s="39"/>
      <c r="C230" s="204" t="s">
        <v>440</v>
      </c>
      <c r="D230" s="204" t="s">
        <v>169</v>
      </c>
      <c r="E230" s="205" t="s">
        <v>453</v>
      </c>
      <c r="F230" s="206" t="s">
        <v>454</v>
      </c>
      <c r="G230" s="207" t="s">
        <v>423</v>
      </c>
      <c r="H230" s="208">
        <v>1</v>
      </c>
      <c r="I230" s="209"/>
      <c r="J230" s="210">
        <f>ROUND(I230*H230,2)</f>
        <v>0</v>
      </c>
      <c r="K230" s="206" t="s">
        <v>183</v>
      </c>
      <c r="L230" s="44"/>
      <c r="M230" s="211" t="s">
        <v>19</v>
      </c>
      <c r="N230" s="212" t="s">
        <v>44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424</v>
      </c>
      <c r="AT230" s="215" t="s">
        <v>169</v>
      </c>
      <c r="AU230" s="215" t="s">
        <v>83</v>
      </c>
      <c r="AY230" s="17" t="s">
        <v>167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81</v>
      </c>
      <c r="BK230" s="216">
        <f>ROUND(I230*H230,2)</f>
        <v>0</v>
      </c>
      <c r="BL230" s="17" t="s">
        <v>424</v>
      </c>
      <c r="BM230" s="215" t="s">
        <v>1666</v>
      </c>
    </row>
    <row r="231" s="2" customFormat="1">
      <c r="A231" s="38"/>
      <c r="B231" s="39"/>
      <c r="C231" s="40"/>
      <c r="D231" s="244" t="s">
        <v>185</v>
      </c>
      <c r="E231" s="40"/>
      <c r="F231" s="245" t="s">
        <v>456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185</v>
      </c>
      <c r="AU231" s="17" t="s">
        <v>83</v>
      </c>
    </row>
    <row r="232" s="2" customFormat="1">
      <c r="A232" s="38"/>
      <c r="B232" s="39"/>
      <c r="C232" s="40"/>
      <c r="D232" s="217" t="s">
        <v>175</v>
      </c>
      <c r="E232" s="40"/>
      <c r="F232" s="218" t="s">
        <v>457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175</v>
      </c>
      <c r="AU232" s="17" t="s">
        <v>83</v>
      </c>
    </row>
    <row r="233" s="12" customFormat="1" ht="22.8" customHeight="1">
      <c r="A233" s="12"/>
      <c r="B233" s="188"/>
      <c r="C233" s="189"/>
      <c r="D233" s="190" t="s">
        <v>72</v>
      </c>
      <c r="E233" s="202" t="s">
        <v>458</v>
      </c>
      <c r="F233" s="202" t="s">
        <v>459</v>
      </c>
      <c r="G233" s="189"/>
      <c r="H233" s="189"/>
      <c r="I233" s="192"/>
      <c r="J233" s="203">
        <f>BK233</f>
        <v>0</v>
      </c>
      <c r="K233" s="189"/>
      <c r="L233" s="194"/>
      <c r="M233" s="195"/>
      <c r="N233" s="196"/>
      <c r="O233" s="196"/>
      <c r="P233" s="197">
        <f>SUM(P234:P236)</f>
        <v>0</v>
      </c>
      <c r="Q233" s="196"/>
      <c r="R233" s="197">
        <f>SUM(R234:R236)</f>
        <v>0</v>
      </c>
      <c r="S233" s="196"/>
      <c r="T233" s="198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9" t="s">
        <v>200</v>
      </c>
      <c r="AT233" s="200" t="s">
        <v>72</v>
      </c>
      <c r="AU233" s="200" t="s">
        <v>81</v>
      </c>
      <c r="AY233" s="199" t="s">
        <v>167</v>
      </c>
      <c r="BK233" s="201">
        <f>SUM(BK234:BK236)</f>
        <v>0</v>
      </c>
    </row>
    <row r="234" s="2" customFormat="1" ht="16.5" customHeight="1">
      <c r="A234" s="38"/>
      <c r="B234" s="39"/>
      <c r="C234" s="204" t="s">
        <v>446</v>
      </c>
      <c r="D234" s="204" t="s">
        <v>169</v>
      </c>
      <c r="E234" s="205" t="s">
        <v>461</v>
      </c>
      <c r="F234" s="206" t="s">
        <v>459</v>
      </c>
      <c r="G234" s="207" t="s">
        <v>423</v>
      </c>
      <c r="H234" s="208">
        <v>1</v>
      </c>
      <c r="I234" s="209"/>
      <c r="J234" s="210">
        <f>ROUND(I234*H234,2)</f>
        <v>0</v>
      </c>
      <c r="K234" s="206" t="s">
        <v>183</v>
      </c>
      <c r="L234" s="44"/>
      <c r="M234" s="211" t="s">
        <v>19</v>
      </c>
      <c r="N234" s="212" t="s">
        <v>44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424</v>
      </c>
      <c r="AT234" s="215" t="s">
        <v>169</v>
      </c>
      <c r="AU234" s="215" t="s">
        <v>83</v>
      </c>
      <c r="AY234" s="17" t="s">
        <v>167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81</v>
      </c>
      <c r="BK234" s="216">
        <f>ROUND(I234*H234,2)</f>
        <v>0</v>
      </c>
      <c r="BL234" s="17" t="s">
        <v>424</v>
      </c>
      <c r="BM234" s="215" t="s">
        <v>1667</v>
      </c>
    </row>
    <row r="235" s="2" customFormat="1">
      <c r="A235" s="38"/>
      <c r="B235" s="39"/>
      <c r="C235" s="40"/>
      <c r="D235" s="244" t="s">
        <v>185</v>
      </c>
      <c r="E235" s="40"/>
      <c r="F235" s="245" t="s">
        <v>463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185</v>
      </c>
      <c r="AU235" s="17" t="s">
        <v>83</v>
      </c>
    </row>
    <row r="236" s="2" customFormat="1">
      <c r="A236" s="38"/>
      <c r="B236" s="39"/>
      <c r="C236" s="40"/>
      <c r="D236" s="217" t="s">
        <v>175</v>
      </c>
      <c r="E236" s="40"/>
      <c r="F236" s="218" t="s">
        <v>439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175</v>
      </c>
      <c r="AU236" s="17" t="s">
        <v>83</v>
      </c>
    </row>
    <row r="237" s="12" customFormat="1" ht="22.8" customHeight="1">
      <c r="A237" s="12"/>
      <c r="B237" s="188"/>
      <c r="C237" s="189"/>
      <c r="D237" s="190" t="s">
        <v>72</v>
      </c>
      <c r="E237" s="202" t="s">
        <v>464</v>
      </c>
      <c r="F237" s="202" t="s">
        <v>465</v>
      </c>
      <c r="G237" s="189"/>
      <c r="H237" s="189"/>
      <c r="I237" s="192"/>
      <c r="J237" s="203">
        <f>BK237</f>
        <v>0</v>
      </c>
      <c r="K237" s="189"/>
      <c r="L237" s="194"/>
      <c r="M237" s="195"/>
      <c r="N237" s="196"/>
      <c r="O237" s="196"/>
      <c r="P237" s="197">
        <f>SUM(P238:P240)</f>
        <v>0</v>
      </c>
      <c r="Q237" s="196"/>
      <c r="R237" s="197">
        <f>SUM(R238:R240)</f>
        <v>0</v>
      </c>
      <c r="S237" s="196"/>
      <c r="T237" s="198">
        <f>SUM(T238:T240)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9" t="s">
        <v>200</v>
      </c>
      <c r="AT237" s="200" t="s">
        <v>72</v>
      </c>
      <c r="AU237" s="200" t="s">
        <v>81</v>
      </c>
      <c r="AY237" s="199" t="s">
        <v>167</v>
      </c>
      <c r="BK237" s="201">
        <f>SUM(BK238:BK240)</f>
        <v>0</v>
      </c>
    </row>
    <row r="238" s="2" customFormat="1" ht="16.5" customHeight="1">
      <c r="A238" s="38"/>
      <c r="B238" s="39"/>
      <c r="C238" s="204" t="s">
        <v>452</v>
      </c>
      <c r="D238" s="204" t="s">
        <v>169</v>
      </c>
      <c r="E238" s="205" t="s">
        <v>467</v>
      </c>
      <c r="F238" s="206" t="s">
        <v>465</v>
      </c>
      <c r="G238" s="207" t="s">
        <v>423</v>
      </c>
      <c r="H238" s="208">
        <v>1</v>
      </c>
      <c r="I238" s="209"/>
      <c r="J238" s="210">
        <f>ROUND(I238*H238,2)</f>
        <v>0</v>
      </c>
      <c r="K238" s="206" t="s">
        <v>183</v>
      </c>
      <c r="L238" s="44"/>
      <c r="M238" s="211" t="s">
        <v>19</v>
      </c>
      <c r="N238" s="212" t="s">
        <v>44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424</v>
      </c>
      <c r="AT238" s="215" t="s">
        <v>169</v>
      </c>
      <c r="AU238" s="215" t="s">
        <v>83</v>
      </c>
      <c r="AY238" s="17" t="s">
        <v>167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81</v>
      </c>
      <c r="BK238" s="216">
        <f>ROUND(I238*H238,2)</f>
        <v>0</v>
      </c>
      <c r="BL238" s="17" t="s">
        <v>424</v>
      </c>
      <c r="BM238" s="215" t="s">
        <v>1668</v>
      </c>
    </row>
    <row r="239" s="2" customFormat="1">
      <c r="A239" s="38"/>
      <c r="B239" s="39"/>
      <c r="C239" s="40"/>
      <c r="D239" s="244" t="s">
        <v>185</v>
      </c>
      <c r="E239" s="40"/>
      <c r="F239" s="245" t="s">
        <v>469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185</v>
      </c>
      <c r="AU239" s="17" t="s">
        <v>83</v>
      </c>
    </row>
    <row r="240" s="2" customFormat="1">
      <c r="A240" s="38"/>
      <c r="B240" s="39"/>
      <c r="C240" s="40"/>
      <c r="D240" s="217" t="s">
        <v>175</v>
      </c>
      <c r="E240" s="40"/>
      <c r="F240" s="218" t="s">
        <v>470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175</v>
      </c>
      <c r="AU240" s="17" t="s">
        <v>83</v>
      </c>
    </row>
    <row r="241" s="12" customFormat="1" ht="22.8" customHeight="1">
      <c r="A241" s="12"/>
      <c r="B241" s="188"/>
      <c r="C241" s="189"/>
      <c r="D241" s="190" t="s">
        <v>72</v>
      </c>
      <c r="E241" s="202" t="s">
        <v>471</v>
      </c>
      <c r="F241" s="202" t="s">
        <v>472</v>
      </c>
      <c r="G241" s="189"/>
      <c r="H241" s="189"/>
      <c r="I241" s="192"/>
      <c r="J241" s="203">
        <f>BK241</f>
        <v>0</v>
      </c>
      <c r="K241" s="189"/>
      <c r="L241" s="194"/>
      <c r="M241" s="195"/>
      <c r="N241" s="196"/>
      <c r="O241" s="196"/>
      <c r="P241" s="197">
        <f>SUM(P242:P244)</f>
        <v>0</v>
      </c>
      <c r="Q241" s="196"/>
      <c r="R241" s="197">
        <f>SUM(R242:R244)</f>
        <v>0</v>
      </c>
      <c r="S241" s="196"/>
      <c r="T241" s="198">
        <f>SUM(T242:T244)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9" t="s">
        <v>200</v>
      </c>
      <c r="AT241" s="200" t="s">
        <v>72</v>
      </c>
      <c r="AU241" s="200" t="s">
        <v>81</v>
      </c>
      <c r="AY241" s="199" t="s">
        <v>167</v>
      </c>
      <c r="BK241" s="201">
        <f>SUM(BK242:BK244)</f>
        <v>0</v>
      </c>
    </row>
    <row r="242" s="2" customFormat="1" ht="16.5" customHeight="1">
      <c r="A242" s="38"/>
      <c r="B242" s="39"/>
      <c r="C242" s="204" t="s">
        <v>460</v>
      </c>
      <c r="D242" s="204" t="s">
        <v>169</v>
      </c>
      <c r="E242" s="205" t="s">
        <v>486</v>
      </c>
      <c r="F242" s="206" t="s">
        <v>487</v>
      </c>
      <c r="G242" s="207" t="s">
        <v>423</v>
      </c>
      <c r="H242" s="208">
        <v>1</v>
      </c>
      <c r="I242" s="209"/>
      <c r="J242" s="210">
        <f>ROUND(I242*H242,2)</f>
        <v>0</v>
      </c>
      <c r="K242" s="206" t="s">
        <v>183</v>
      </c>
      <c r="L242" s="44"/>
      <c r="M242" s="211" t="s">
        <v>19</v>
      </c>
      <c r="N242" s="212" t="s">
        <v>44</v>
      </c>
      <c r="O242" s="84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424</v>
      </c>
      <c r="AT242" s="215" t="s">
        <v>169</v>
      </c>
      <c r="AU242" s="215" t="s">
        <v>83</v>
      </c>
      <c r="AY242" s="17" t="s">
        <v>167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81</v>
      </c>
      <c r="BK242" s="216">
        <f>ROUND(I242*H242,2)</f>
        <v>0</v>
      </c>
      <c r="BL242" s="17" t="s">
        <v>424</v>
      </c>
      <c r="BM242" s="215" t="s">
        <v>1669</v>
      </c>
    </row>
    <row r="243" s="2" customFormat="1">
      <c r="A243" s="38"/>
      <c r="B243" s="39"/>
      <c r="C243" s="40"/>
      <c r="D243" s="244" t="s">
        <v>185</v>
      </c>
      <c r="E243" s="40"/>
      <c r="F243" s="245" t="s">
        <v>489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185</v>
      </c>
      <c r="AU243" s="17" t="s">
        <v>83</v>
      </c>
    </row>
    <row r="244" s="2" customFormat="1">
      <c r="A244" s="38"/>
      <c r="B244" s="39"/>
      <c r="C244" s="40"/>
      <c r="D244" s="217" t="s">
        <v>175</v>
      </c>
      <c r="E244" s="40"/>
      <c r="F244" s="218" t="s">
        <v>490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175</v>
      </c>
      <c r="AU244" s="17" t="s">
        <v>83</v>
      </c>
    </row>
    <row r="245" s="12" customFormat="1" ht="22.8" customHeight="1">
      <c r="A245" s="12"/>
      <c r="B245" s="188"/>
      <c r="C245" s="189"/>
      <c r="D245" s="190" t="s">
        <v>72</v>
      </c>
      <c r="E245" s="202" t="s">
        <v>491</v>
      </c>
      <c r="F245" s="202" t="s">
        <v>492</v>
      </c>
      <c r="G245" s="189"/>
      <c r="H245" s="189"/>
      <c r="I245" s="192"/>
      <c r="J245" s="203">
        <f>BK245</f>
        <v>0</v>
      </c>
      <c r="K245" s="189"/>
      <c r="L245" s="194"/>
      <c r="M245" s="195"/>
      <c r="N245" s="196"/>
      <c r="O245" s="196"/>
      <c r="P245" s="197">
        <f>SUM(P246:P248)</f>
        <v>0</v>
      </c>
      <c r="Q245" s="196"/>
      <c r="R245" s="197">
        <f>SUM(R246:R248)</f>
        <v>0</v>
      </c>
      <c r="S245" s="196"/>
      <c r="T245" s="198">
        <f>SUM(T246:T248)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9" t="s">
        <v>200</v>
      </c>
      <c r="AT245" s="200" t="s">
        <v>72</v>
      </c>
      <c r="AU245" s="200" t="s">
        <v>81</v>
      </c>
      <c r="AY245" s="199" t="s">
        <v>167</v>
      </c>
      <c r="BK245" s="201">
        <f>SUM(BK246:BK248)</f>
        <v>0</v>
      </c>
    </row>
    <row r="246" s="2" customFormat="1" ht="16.5" customHeight="1">
      <c r="A246" s="38"/>
      <c r="B246" s="39"/>
      <c r="C246" s="204" t="s">
        <v>473</v>
      </c>
      <c r="D246" s="204" t="s">
        <v>169</v>
      </c>
      <c r="E246" s="205" t="s">
        <v>494</v>
      </c>
      <c r="F246" s="206" t="s">
        <v>492</v>
      </c>
      <c r="G246" s="207" t="s">
        <v>423</v>
      </c>
      <c r="H246" s="208">
        <v>1</v>
      </c>
      <c r="I246" s="209"/>
      <c r="J246" s="210">
        <f>ROUND(I246*H246,2)</f>
        <v>0</v>
      </c>
      <c r="K246" s="206" t="s">
        <v>183</v>
      </c>
      <c r="L246" s="44"/>
      <c r="M246" s="211" t="s">
        <v>19</v>
      </c>
      <c r="N246" s="212" t="s">
        <v>44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424</v>
      </c>
      <c r="AT246" s="215" t="s">
        <v>169</v>
      </c>
      <c r="AU246" s="215" t="s">
        <v>83</v>
      </c>
      <c r="AY246" s="17" t="s">
        <v>167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81</v>
      </c>
      <c r="BK246" s="216">
        <f>ROUND(I246*H246,2)</f>
        <v>0</v>
      </c>
      <c r="BL246" s="17" t="s">
        <v>424</v>
      </c>
      <c r="BM246" s="215" t="s">
        <v>1670</v>
      </c>
    </row>
    <row r="247" s="2" customFormat="1">
      <c r="A247" s="38"/>
      <c r="B247" s="39"/>
      <c r="C247" s="40"/>
      <c r="D247" s="244" t="s">
        <v>185</v>
      </c>
      <c r="E247" s="40"/>
      <c r="F247" s="245" t="s">
        <v>496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185</v>
      </c>
      <c r="AU247" s="17" t="s">
        <v>83</v>
      </c>
    </row>
    <row r="248" s="2" customFormat="1">
      <c r="A248" s="38"/>
      <c r="B248" s="39"/>
      <c r="C248" s="40"/>
      <c r="D248" s="217" t="s">
        <v>175</v>
      </c>
      <c r="E248" s="40"/>
      <c r="F248" s="218" t="s">
        <v>439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175</v>
      </c>
      <c r="AU248" s="17" t="s">
        <v>83</v>
      </c>
    </row>
    <row r="249" s="12" customFormat="1" ht="22.8" customHeight="1">
      <c r="A249" s="12"/>
      <c r="B249" s="188"/>
      <c r="C249" s="189"/>
      <c r="D249" s="190" t="s">
        <v>72</v>
      </c>
      <c r="E249" s="202" t="s">
        <v>497</v>
      </c>
      <c r="F249" s="202" t="s">
        <v>498</v>
      </c>
      <c r="G249" s="189"/>
      <c r="H249" s="189"/>
      <c r="I249" s="192"/>
      <c r="J249" s="203">
        <f>BK249</f>
        <v>0</v>
      </c>
      <c r="K249" s="189"/>
      <c r="L249" s="194"/>
      <c r="M249" s="195"/>
      <c r="N249" s="196"/>
      <c r="O249" s="196"/>
      <c r="P249" s="197">
        <f>SUM(P250:P252)</f>
        <v>0</v>
      </c>
      <c r="Q249" s="196"/>
      <c r="R249" s="197">
        <f>SUM(R250:R252)</f>
        <v>0</v>
      </c>
      <c r="S249" s="196"/>
      <c r="T249" s="198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9" t="s">
        <v>200</v>
      </c>
      <c r="AT249" s="200" t="s">
        <v>72</v>
      </c>
      <c r="AU249" s="200" t="s">
        <v>81</v>
      </c>
      <c r="AY249" s="199" t="s">
        <v>167</v>
      </c>
      <c r="BK249" s="201">
        <f>SUM(BK250:BK252)</f>
        <v>0</v>
      </c>
    </row>
    <row r="250" s="2" customFormat="1" ht="16.5" customHeight="1">
      <c r="A250" s="38"/>
      <c r="B250" s="39"/>
      <c r="C250" s="204" t="s">
        <v>479</v>
      </c>
      <c r="D250" s="204" t="s">
        <v>169</v>
      </c>
      <c r="E250" s="205" t="s">
        <v>500</v>
      </c>
      <c r="F250" s="206" t="s">
        <v>498</v>
      </c>
      <c r="G250" s="207" t="s">
        <v>423</v>
      </c>
      <c r="H250" s="208">
        <v>1</v>
      </c>
      <c r="I250" s="209"/>
      <c r="J250" s="210">
        <f>ROUND(I250*H250,2)</f>
        <v>0</v>
      </c>
      <c r="K250" s="206" t="s">
        <v>183</v>
      </c>
      <c r="L250" s="44"/>
      <c r="M250" s="211" t="s">
        <v>19</v>
      </c>
      <c r="N250" s="212" t="s">
        <v>44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424</v>
      </c>
      <c r="AT250" s="215" t="s">
        <v>169</v>
      </c>
      <c r="AU250" s="215" t="s">
        <v>83</v>
      </c>
      <c r="AY250" s="17" t="s">
        <v>167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424</v>
      </c>
      <c r="BM250" s="215" t="s">
        <v>1671</v>
      </c>
    </row>
    <row r="251" s="2" customFormat="1">
      <c r="A251" s="38"/>
      <c r="B251" s="39"/>
      <c r="C251" s="40"/>
      <c r="D251" s="244" t="s">
        <v>185</v>
      </c>
      <c r="E251" s="40"/>
      <c r="F251" s="245" t="s">
        <v>502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185</v>
      </c>
      <c r="AU251" s="17" t="s">
        <v>83</v>
      </c>
    </row>
    <row r="252" s="2" customFormat="1">
      <c r="A252" s="38"/>
      <c r="B252" s="39"/>
      <c r="C252" s="40"/>
      <c r="D252" s="217" t="s">
        <v>175</v>
      </c>
      <c r="E252" s="40"/>
      <c r="F252" s="218" t="s">
        <v>439</v>
      </c>
      <c r="G252" s="40"/>
      <c r="H252" s="40"/>
      <c r="I252" s="219"/>
      <c r="J252" s="40"/>
      <c r="K252" s="40"/>
      <c r="L252" s="44"/>
      <c r="M252" s="256"/>
      <c r="N252" s="257"/>
      <c r="O252" s="258"/>
      <c r="P252" s="258"/>
      <c r="Q252" s="258"/>
      <c r="R252" s="258"/>
      <c r="S252" s="258"/>
      <c r="T252" s="259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175</v>
      </c>
      <c r="AU252" s="17" t="s">
        <v>83</v>
      </c>
    </row>
    <row r="253" s="2" customFormat="1" ht="6.96" customHeight="1">
      <c r="A253" s="38"/>
      <c r="B253" s="59"/>
      <c r="C253" s="60"/>
      <c r="D253" s="60"/>
      <c r="E253" s="60"/>
      <c r="F253" s="60"/>
      <c r="G253" s="60"/>
      <c r="H253" s="60"/>
      <c r="I253" s="60"/>
      <c r="J253" s="60"/>
      <c r="K253" s="60"/>
      <c r="L253" s="44"/>
      <c r="M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</row>
  </sheetData>
  <sheetProtection sheet="1" autoFilter="0" formatColumns="0" formatRows="0" objects="1" scenarios="1" spinCount="100000" saltValue="EoGwG4nhdmPzSXQqBW+8ht5KXB9Al0EjkG3YsHVlSqJX+QKZbXNjoaZd3NL3rEtNthWi4eeT/0Xrlw2kSU9qLQ==" hashValue="fBj9+RMSnh9utAs9Ga+iVrEV59iCvozQEBfHIG9L417oSQegHQyK/dN2fO0hxPRDh/i380OEZn9gz3yb2/Xutg==" algorithmName="SHA-512" password="CC35"/>
  <autoFilter ref="C89:K25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97" r:id="rId2" display="https://podminky.urs.cz/item/CS_URS_2022_02/132151251"/>
    <hyperlink ref="F105" r:id="rId3" display="https://podminky.urs.cz/item/CS_URS_2022_02/181451121"/>
    <hyperlink ref="F109" r:id="rId4" display="https://podminky.urs.cz/item/CS_URS_2022_02/183101114"/>
    <hyperlink ref="F111" r:id="rId5" display="https://podminky.urs.cz/item/CS_URS_2022_02/183111113"/>
    <hyperlink ref="F114" r:id="rId6" display="https://podminky.urs.cz/item/CS_URS_2022_02/183403112"/>
    <hyperlink ref="F116" r:id="rId7" display="https://podminky.urs.cz/item/CS_URS_2022_02/183403151"/>
    <hyperlink ref="F118" r:id="rId8" display="https://podminky.urs.cz/item/CS_URS_2022_02/183403152"/>
    <hyperlink ref="F120" r:id="rId9" display="https://podminky.urs.cz/item/CS_URS_2022_02/184102111"/>
    <hyperlink ref="F123" r:id="rId10" display="https://podminky.urs.cz/item/CS_URS_2022_02/184102112"/>
    <hyperlink ref="F128" r:id="rId11" display="https://podminky.urs.cz/item/CS_URS_2022_02/184102114"/>
    <hyperlink ref="F130" r:id="rId12" display="https://podminky.urs.cz/item/CS_URS_2022_02/184215123"/>
    <hyperlink ref="F138" r:id="rId13" display="https://podminky.urs.cz/item/CS_URS_2022_02/184501141"/>
    <hyperlink ref="F142" r:id="rId14" display="https://podminky.urs.cz/item/CS_URS_2022_02/184813121"/>
    <hyperlink ref="F144" r:id="rId15" display="https://podminky.urs.cz/item/CS_URS_2022_02/184911421"/>
    <hyperlink ref="F155" r:id="rId16" display="https://podminky.urs.cz/item/CS_URS_2022_02/184816111"/>
    <hyperlink ref="F163" r:id="rId17" display="https://podminky.urs.cz/item/CS_URS_2022_02/185804312"/>
    <hyperlink ref="F170" r:id="rId18" display="https://podminky.urs.cz/item/CS_URS_2022_02/185851121"/>
    <hyperlink ref="F213" r:id="rId19" display="https://podminky.urs.cz/item/CS_URS_2022_02/348101320"/>
    <hyperlink ref="F216" r:id="rId20" display="https://podminky.urs.cz/item/CS_URS_2022_02/348951256"/>
    <hyperlink ref="F221" r:id="rId21" display="https://podminky.urs.cz/item/CS_URS_2022_02/998231311"/>
    <hyperlink ref="F225" r:id="rId22" display="https://podminky.urs.cz/item/CS_URS_2022_02/011002000"/>
    <hyperlink ref="F228" r:id="rId23" display="https://podminky.urs.cz/item/CS_URS_2022_02/012203000"/>
    <hyperlink ref="F231" r:id="rId24" display="https://podminky.urs.cz/item/CS_URS_2022_02/013254000"/>
    <hyperlink ref="F235" r:id="rId25" display="https://podminky.urs.cz/item/CS_URS_2022_02/020001000"/>
    <hyperlink ref="F239" r:id="rId26" display="https://podminky.urs.cz/item/CS_URS_2022_02/030001000"/>
    <hyperlink ref="F243" r:id="rId27" display="https://podminky.urs.cz/item/CS_URS_2022_02/045002000"/>
    <hyperlink ref="F247" r:id="rId28" display="https://podminky.urs.cz/item/CS_URS_2022_02/060001000"/>
    <hyperlink ref="F251" r:id="rId29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1672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ROUND((SUM(BE91:BE173)),  2)</f>
        <v>0</v>
      </c>
      <c r="G33" s="38"/>
      <c r="H33" s="38"/>
      <c r="I33" s="148">
        <v>0.20999999999999999</v>
      </c>
      <c r="J33" s="147">
        <f>ROUND(((SUM(BE91:BE173))*I33),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ROUND((SUM(BF91:BF173)),  2)</f>
        <v>0</v>
      </c>
      <c r="G34" s="38"/>
      <c r="H34" s="38"/>
      <c r="I34" s="148">
        <v>0.14999999999999999</v>
      </c>
      <c r="J34" s="147">
        <f>ROUND(((SUM(BF91:BF173))*I34),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ROUND((SUM(BG91:BG173)),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ROUND((SUM(BH91:BH173)),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ROUND((SUM(BI91:BI173)),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SO806 - Plocha pro terénní úpravy (TÚ)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142</v>
      </c>
      <c r="E62" s="174"/>
      <c r="F62" s="174"/>
      <c r="G62" s="174"/>
      <c r="H62" s="174"/>
      <c r="I62" s="174"/>
      <c r="J62" s="175">
        <f>J120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143</v>
      </c>
      <c r="E63" s="174"/>
      <c r="F63" s="174"/>
      <c r="G63" s="174"/>
      <c r="H63" s="174"/>
      <c r="I63" s="174"/>
      <c r="J63" s="175">
        <f>J124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144</v>
      </c>
      <c r="E64" s="174"/>
      <c r="F64" s="174"/>
      <c r="G64" s="174"/>
      <c r="H64" s="174"/>
      <c r="I64" s="174"/>
      <c r="J64" s="175">
        <f>J125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145</v>
      </c>
      <c r="E65" s="168"/>
      <c r="F65" s="168"/>
      <c r="G65" s="168"/>
      <c r="H65" s="168"/>
      <c r="I65" s="168"/>
      <c r="J65" s="169">
        <f>J128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146</v>
      </c>
      <c r="E66" s="174"/>
      <c r="F66" s="174"/>
      <c r="G66" s="174"/>
      <c r="H66" s="174"/>
      <c r="I66" s="174"/>
      <c r="J66" s="175">
        <f>J129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147</v>
      </c>
      <c r="E67" s="174"/>
      <c r="F67" s="174"/>
      <c r="G67" s="174"/>
      <c r="H67" s="174"/>
      <c r="I67" s="174"/>
      <c r="J67" s="175">
        <f>J148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148</v>
      </c>
      <c r="E68" s="174"/>
      <c r="F68" s="174"/>
      <c r="G68" s="174"/>
      <c r="H68" s="174"/>
      <c r="I68" s="174"/>
      <c r="J68" s="175">
        <f>J152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149</v>
      </c>
      <c r="E69" s="174"/>
      <c r="F69" s="174"/>
      <c r="G69" s="174"/>
      <c r="H69" s="174"/>
      <c r="I69" s="174"/>
      <c r="J69" s="175">
        <f>J156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150</v>
      </c>
      <c r="E70" s="174"/>
      <c r="F70" s="174"/>
      <c r="G70" s="174"/>
      <c r="H70" s="174"/>
      <c r="I70" s="174"/>
      <c r="J70" s="175">
        <f>J166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151</v>
      </c>
      <c r="E71" s="174"/>
      <c r="F71" s="174"/>
      <c r="G71" s="174"/>
      <c r="H71" s="174"/>
      <c r="I71" s="174"/>
      <c r="J71" s="175">
        <f>J170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152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Realizace Hynkov I. etapa 20230320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130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SO806 - Plocha pro terénní úpravy (TÚ)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k.ú. Hynkov</v>
      </c>
      <c r="G85" s="40"/>
      <c r="H85" s="40"/>
      <c r="I85" s="32" t="s">
        <v>23</v>
      </c>
      <c r="J85" s="72" t="str">
        <f>IF(J12="","",J12)</f>
        <v>20. 3. 2023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>SPÚ Krajský pozemkový úřad pro Olomoucký kraj</v>
      </c>
      <c r="G87" s="40"/>
      <c r="H87" s="40"/>
      <c r="I87" s="32" t="s">
        <v>31</v>
      </c>
      <c r="J87" s="36" t="str">
        <f>E21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34</v>
      </c>
      <c r="J88" s="36" t="str">
        <f>E24</f>
        <v>AGERIS s.r.o.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153</v>
      </c>
      <c r="D90" s="180" t="s">
        <v>58</v>
      </c>
      <c r="E90" s="180" t="s">
        <v>54</v>
      </c>
      <c r="F90" s="180" t="s">
        <v>55</v>
      </c>
      <c r="G90" s="180" t="s">
        <v>154</v>
      </c>
      <c r="H90" s="180" t="s">
        <v>155</v>
      </c>
      <c r="I90" s="180" t="s">
        <v>156</v>
      </c>
      <c r="J90" s="180" t="s">
        <v>135</v>
      </c>
      <c r="K90" s="181" t="s">
        <v>157</v>
      </c>
      <c r="L90" s="182"/>
      <c r="M90" s="92" t="s">
        <v>19</v>
      </c>
      <c r="N90" s="93" t="s">
        <v>43</v>
      </c>
      <c r="O90" s="93" t="s">
        <v>158</v>
      </c>
      <c r="P90" s="93" t="s">
        <v>159</v>
      </c>
      <c r="Q90" s="93" t="s">
        <v>160</v>
      </c>
      <c r="R90" s="93" t="s">
        <v>161</v>
      </c>
      <c r="S90" s="93" t="s">
        <v>162</v>
      </c>
      <c r="T90" s="94" t="s">
        <v>163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164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P92+P128</f>
        <v>0</v>
      </c>
      <c r="Q91" s="96"/>
      <c r="R91" s="185">
        <f>R92+R128</f>
        <v>0.0082349999999999993</v>
      </c>
      <c r="S91" s="96"/>
      <c r="T91" s="186">
        <f>T92+T128</f>
        <v>200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72</v>
      </c>
      <c r="AU91" s="17" t="s">
        <v>136</v>
      </c>
      <c r="BK91" s="187">
        <f>BK92+BK128</f>
        <v>0</v>
      </c>
    </row>
    <row r="92" s="12" customFormat="1" ht="25.92" customHeight="1">
      <c r="A92" s="12"/>
      <c r="B92" s="188"/>
      <c r="C92" s="189"/>
      <c r="D92" s="190" t="s">
        <v>72</v>
      </c>
      <c r="E92" s="191" t="s">
        <v>165</v>
      </c>
      <c r="F92" s="191" t="s">
        <v>166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P93+P120+P124+P125</f>
        <v>0</v>
      </c>
      <c r="Q92" s="196"/>
      <c r="R92" s="197">
        <f>R93+R120+R124+R125</f>
        <v>0.0082349999999999993</v>
      </c>
      <c r="S92" s="196"/>
      <c r="T92" s="198">
        <f>T93+T120+T124+T125</f>
        <v>200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73</v>
      </c>
      <c r="AY92" s="199" t="s">
        <v>167</v>
      </c>
      <c r="BK92" s="201">
        <f>BK93+BK120+BK124+BK125</f>
        <v>0</v>
      </c>
    </row>
    <row r="93" s="12" customFormat="1" ht="22.8" customHeight="1">
      <c r="A93" s="12"/>
      <c r="B93" s="188"/>
      <c r="C93" s="189"/>
      <c r="D93" s="190" t="s">
        <v>72</v>
      </c>
      <c r="E93" s="202" t="s">
        <v>81</v>
      </c>
      <c r="F93" s="202" t="s">
        <v>168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SUM(P94:P119)</f>
        <v>0</v>
      </c>
      <c r="Q93" s="196"/>
      <c r="R93" s="197">
        <f>SUM(R94:R119)</f>
        <v>0.0082349999999999993</v>
      </c>
      <c r="S93" s="196"/>
      <c r="T93" s="198">
        <f>SUM(T94:T119)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81</v>
      </c>
      <c r="AY93" s="199" t="s">
        <v>167</v>
      </c>
      <c r="BK93" s="201">
        <f>SUM(BK94:BK119)</f>
        <v>0</v>
      </c>
    </row>
    <row r="94" s="2" customFormat="1" ht="21.75" customHeight="1">
      <c r="A94" s="38"/>
      <c r="B94" s="39"/>
      <c r="C94" s="204" t="s">
        <v>81</v>
      </c>
      <c r="D94" s="204" t="s">
        <v>169</v>
      </c>
      <c r="E94" s="205" t="s">
        <v>515</v>
      </c>
      <c r="F94" s="206" t="s">
        <v>516</v>
      </c>
      <c r="G94" s="207" t="s">
        <v>172</v>
      </c>
      <c r="H94" s="208">
        <v>102.72</v>
      </c>
      <c r="I94" s="209"/>
      <c r="J94" s="210">
        <f>ROUND(I94*H94,2)</f>
        <v>0</v>
      </c>
      <c r="K94" s="206" t="s">
        <v>183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173</v>
      </c>
      <c r="AT94" s="215" t="s">
        <v>169</v>
      </c>
      <c r="AU94" s="215" t="s">
        <v>83</v>
      </c>
      <c r="AY94" s="17" t="s">
        <v>167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173</v>
      </c>
      <c r="BM94" s="215" t="s">
        <v>1673</v>
      </c>
    </row>
    <row r="95" s="2" customFormat="1">
      <c r="A95" s="38"/>
      <c r="B95" s="39"/>
      <c r="C95" s="40"/>
      <c r="D95" s="244" t="s">
        <v>185</v>
      </c>
      <c r="E95" s="40"/>
      <c r="F95" s="245" t="s">
        <v>518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185</v>
      </c>
      <c r="AU95" s="17" t="s">
        <v>83</v>
      </c>
    </row>
    <row r="96" s="13" customFormat="1">
      <c r="A96" s="13"/>
      <c r="B96" s="222"/>
      <c r="C96" s="223"/>
      <c r="D96" s="217" t="s">
        <v>177</v>
      </c>
      <c r="E96" s="224" t="s">
        <v>19</v>
      </c>
      <c r="F96" s="225" t="s">
        <v>1674</v>
      </c>
      <c r="G96" s="223"/>
      <c r="H96" s="226">
        <v>102.72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177</v>
      </c>
      <c r="AU96" s="232" t="s">
        <v>83</v>
      </c>
      <c r="AV96" s="13" t="s">
        <v>83</v>
      </c>
      <c r="AW96" s="13" t="s">
        <v>33</v>
      </c>
      <c r="AX96" s="13" t="s">
        <v>81</v>
      </c>
      <c r="AY96" s="232" t="s">
        <v>167</v>
      </c>
    </row>
    <row r="97" s="2" customFormat="1" ht="37.8" customHeight="1">
      <c r="A97" s="38"/>
      <c r="B97" s="39"/>
      <c r="C97" s="204" t="s">
        <v>83</v>
      </c>
      <c r="D97" s="204" t="s">
        <v>169</v>
      </c>
      <c r="E97" s="205" t="s">
        <v>207</v>
      </c>
      <c r="F97" s="206" t="s">
        <v>208</v>
      </c>
      <c r="G97" s="207" t="s">
        <v>172</v>
      </c>
      <c r="H97" s="208">
        <v>1.24</v>
      </c>
      <c r="I97" s="209"/>
      <c r="J97" s="210">
        <f>ROUND(I97*H97,2)</f>
        <v>0</v>
      </c>
      <c r="K97" s="206" t="s">
        <v>183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173</v>
      </c>
      <c r="AT97" s="215" t="s">
        <v>169</v>
      </c>
      <c r="AU97" s="215" t="s">
        <v>83</v>
      </c>
      <c r="AY97" s="17" t="s">
        <v>167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173</v>
      </c>
      <c r="BM97" s="215" t="s">
        <v>1675</v>
      </c>
    </row>
    <row r="98" s="2" customFormat="1">
      <c r="A98" s="38"/>
      <c r="B98" s="39"/>
      <c r="C98" s="40"/>
      <c r="D98" s="244" t="s">
        <v>185</v>
      </c>
      <c r="E98" s="40"/>
      <c r="F98" s="245" t="s">
        <v>210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185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1676</v>
      </c>
      <c r="G99" s="223"/>
      <c r="H99" s="226">
        <v>1.24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73</v>
      </c>
      <c r="AY99" s="232" t="s">
        <v>167</v>
      </c>
    </row>
    <row r="100" s="14" customFormat="1">
      <c r="A100" s="14"/>
      <c r="B100" s="233"/>
      <c r="C100" s="234"/>
      <c r="D100" s="217" t="s">
        <v>177</v>
      </c>
      <c r="E100" s="235" t="s">
        <v>19</v>
      </c>
      <c r="F100" s="236" t="s">
        <v>179</v>
      </c>
      <c r="G100" s="234"/>
      <c r="H100" s="237">
        <v>1.24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3" t="s">
        <v>177</v>
      </c>
      <c r="AU100" s="243" t="s">
        <v>83</v>
      </c>
      <c r="AV100" s="14" t="s">
        <v>173</v>
      </c>
      <c r="AW100" s="14" t="s">
        <v>33</v>
      </c>
      <c r="AX100" s="14" t="s">
        <v>81</v>
      </c>
      <c r="AY100" s="243" t="s">
        <v>167</v>
      </c>
    </row>
    <row r="101" s="2" customFormat="1" ht="24.15" customHeight="1">
      <c r="A101" s="38"/>
      <c r="B101" s="39"/>
      <c r="C101" s="204" t="s">
        <v>188</v>
      </c>
      <c r="D101" s="204" t="s">
        <v>169</v>
      </c>
      <c r="E101" s="205" t="s">
        <v>214</v>
      </c>
      <c r="F101" s="206" t="s">
        <v>215</v>
      </c>
      <c r="G101" s="207" t="s">
        <v>172</v>
      </c>
      <c r="H101" s="208">
        <v>101.48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1677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217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2" customFormat="1">
      <c r="A103" s="38"/>
      <c r="B103" s="39"/>
      <c r="C103" s="40"/>
      <c r="D103" s="217" t="s">
        <v>175</v>
      </c>
      <c r="E103" s="40"/>
      <c r="F103" s="218" t="s">
        <v>218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175</v>
      </c>
      <c r="AU103" s="17" t="s">
        <v>83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1678</v>
      </c>
      <c r="G104" s="223"/>
      <c r="H104" s="226">
        <v>101.48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81</v>
      </c>
      <c r="AY104" s="232" t="s">
        <v>167</v>
      </c>
    </row>
    <row r="105" s="2" customFormat="1" ht="24.15" customHeight="1">
      <c r="A105" s="38"/>
      <c r="B105" s="39"/>
      <c r="C105" s="204" t="s">
        <v>173</v>
      </c>
      <c r="D105" s="204" t="s">
        <v>169</v>
      </c>
      <c r="E105" s="205" t="s">
        <v>226</v>
      </c>
      <c r="F105" s="206" t="s">
        <v>1679</v>
      </c>
      <c r="G105" s="207" t="s">
        <v>172</v>
      </c>
      <c r="H105" s="208">
        <v>101.48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1680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229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1681</v>
      </c>
      <c r="G107" s="223"/>
      <c r="H107" s="226">
        <v>101.48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4.15" customHeight="1">
      <c r="A108" s="38"/>
      <c r="B108" s="39"/>
      <c r="C108" s="204" t="s">
        <v>200</v>
      </c>
      <c r="D108" s="204" t="s">
        <v>169</v>
      </c>
      <c r="E108" s="205" t="s">
        <v>221</v>
      </c>
      <c r="F108" s="206" t="s">
        <v>694</v>
      </c>
      <c r="G108" s="207" t="s">
        <v>172</v>
      </c>
      <c r="H108" s="208">
        <v>1.24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1682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224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1674</v>
      </c>
      <c r="G110" s="223"/>
      <c r="H110" s="226">
        <v>102.72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73</v>
      </c>
      <c r="AY110" s="232" t="s">
        <v>167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1683</v>
      </c>
      <c r="G111" s="223"/>
      <c r="H111" s="226">
        <v>-101.48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73</v>
      </c>
      <c r="AY111" s="232" t="s">
        <v>167</v>
      </c>
    </row>
    <row r="112" s="14" customFormat="1">
      <c r="A112" s="14"/>
      <c r="B112" s="233"/>
      <c r="C112" s="234"/>
      <c r="D112" s="217" t="s">
        <v>177</v>
      </c>
      <c r="E112" s="235" t="s">
        <v>19</v>
      </c>
      <c r="F112" s="236" t="s">
        <v>179</v>
      </c>
      <c r="G112" s="234"/>
      <c r="H112" s="237">
        <v>1.23999999999999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177</v>
      </c>
      <c r="AU112" s="243" t="s">
        <v>83</v>
      </c>
      <c r="AV112" s="14" t="s">
        <v>173</v>
      </c>
      <c r="AW112" s="14" t="s">
        <v>33</v>
      </c>
      <c r="AX112" s="14" t="s">
        <v>81</v>
      </c>
      <c r="AY112" s="243" t="s">
        <v>167</v>
      </c>
    </row>
    <row r="113" s="2" customFormat="1" ht="16.5" customHeight="1">
      <c r="A113" s="38"/>
      <c r="B113" s="39"/>
      <c r="C113" s="246" t="s">
        <v>206</v>
      </c>
      <c r="D113" s="246" t="s">
        <v>252</v>
      </c>
      <c r="E113" s="247" t="s">
        <v>253</v>
      </c>
      <c r="F113" s="248" t="s">
        <v>254</v>
      </c>
      <c r="G113" s="249" t="s">
        <v>255</v>
      </c>
      <c r="H113" s="250">
        <v>8.2349999999999994</v>
      </c>
      <c r="I113" s="251"/>
      <c r="J113" s="252">
        <f>ROUND(I113*H113,2)</f>
        <v>0</v>
      </c>
      <c r="K113" s="248" t="s">
        <v>183</v>
      </c>
      <c r="L113" s="253"/>
      <c r="M113" s="254" t="s">
        <v>19</v>
      </c>
      <c r="N113" s="255" t="s">
        <v>44</v>
      </c>
      <c r="O113" s="84"/>
      <c r="P113" s="213">
        <f>O113*H113</f>
        <v>0</v>
      </c>
      <c r="Q113" s="213">
        <v>0.001</v>
      </c>
      <c r="R113" s="213">
        <f>Q113*H113</f>
        <v>0.0082349999999999993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220</v>
      </c>
      <c r="AT113" s="215" t="s">
        <v>252</v>
      </c>
      <c r="AU113" s="215" t="s">
        <v>83</v>
      </c>
      <c r="AY113" s="17" t="s">
        <v>167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173</v>
      </c>
      <c r="BM113" s="215" t="s">
        <v>1684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1685</v>
      </c>
      <c r="G114" s="223"/>
      <c r="H114" s="226">
        <v>8.2349999999999994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81</v>
      </c>
      <c r="AY114" s="232" t="s">
        <v>167</v>
      </c>
    </row>
    <row r="115" s="2" customFormat="1" ht="24.15" customHeight="1">
      <c r="A115" s="38"/>
      <c r="B115" s="39"/>
      <c r="C115" s="204" t="s">
        <v>213</v>
      </c>
      <c r="D115" s="204" t="s">
        <v>169</v>
      </c>
      <c r="E115" s="205" t="s">
        <v>259</v>
      </c>
      <c r="F115" s="206" t="s">
        <v>260</v>
      </c>
      <c r="G115" s="207" t="s">
        <v>182</v>
      </c>
      <c r="H115" s="208">
        <v>329.38999999999999</v>
      </c>
      <c r="I115" s="209"/>
      <c r="J115" s="210">
        <f>ROUND(I115*H115,2)</f>
        <v>0</v>
      </c>
      <c r="K115" s="206" t="s">
        <v>183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173</v>
      </c>
      <c r="AT115" s="215" t="s">
        <v>169</v>
      </c>
      <c r="AU115" s="215" t="s">
        <v>83</v>
      </c>
      <c r="AY115" s="17" t="s">
        <v>167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173</v>
      </c>
      <c r="BM115" s="215" t="s">
        <v>1686</v>
      </c>
    </row>
    <row r="116" s="2" customFormat="1">
      <c r="A116" s="38"/>
      <c r="B116" s="39"/>
      <c r="C116" s="40"/>
      <c r="D116" s="244" t="s">
        <v>185</v>
      </c>
      <c r="E116" s="40"/>
      <c r="F116" s="245" t="s">
        <v>262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185</v>
      </c>
      <c r="AU116" s="17" t="s">
        <v>83</v>
      </c>
    </row>
    <row r="117" s="2" customFormat="1" ht="24.15" customHeight="1">
      <c r="A117" s="38"/>
      <c r="B117" s="39"/>
      <c r="C117" s="204" t="s">
        <v>220</v>
      </c>
      <c r="D117" s="204" t="s">
        <v>169</v>
      </c>
      <c r="E117" s="205" t="s">
        <v>764</v>
      </c>
      <c r="F117" s="206" t="s">
        <v>765</v>
      </c>
      <c r="G117" s="207" t="s">
        <v>172</v>
      </c>
      <c r="H117" s="208">
        <v>66</v>
      </c>
      <c r="I117" s="209"/>
      <c r="J117" s="210">
        <f>ROUND(I117*H117,2)</f>
        <v>0</v>
      </c>
      <c r="K117" s="206" t="s">
        <v>19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766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766</v>
      </c>
      <c r="BM117" s="215" t="s">
        <v>1687</v>
      </c>
    </row>
    <row r="118" s="2" customFormat="1">
      <c r="A118" s="38"/>
      <c r="B118" s="39"/>
      <c r="C118" s="40"/>
      <c r="D118" s="217" t="s">
        <v>175</v>
      </c>
      <c r="E118" s="40"/>
      <c r="F118" s="218" t="s">
        <v>768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175</v>
      </c>
      <c r="AU118" s="17" t="s">
        <v>83</v>
      </c>
    </row>
    <row r="119" s="13" customFormat="1">
      <c r="A119" s="13"/>
      <c r="B119" s="222"/>
      <c r="C119" s="223"/>
      <c r="D119" s="217" t="s">
        <v>177</v>
      </c>
      <c r="E119" s="224" t="s">
        <v>19</v>
      </c>
      <c r="F119" s="225" t="s">
        <v>1688</v>
      </c>
      <c r="G119" s="223"/>
      <c r="H119" s="226">
        <v>66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177</v>
      </c>
      <c r="AU119" s="232" t="s">
        <v>83</v>
      </c>
      <c r="AV119" s="13" t="s">
        <v>83</v>
      </c>
      <c r="AW119" s="13" t="s">
        <v>33</v>
      </c>
      <c r="AX119" s="13" t="s">
        <v>81</v>
      </c>
      <c r="AY119" s="232" t="s">
        <v>167</v>
      </c>
    </row>
    <row r="120" s="12" customFormat="1" ht="22.8" customHeight="1">
      <c r="A120" s="12"/>
      <c r="B120" s="188"/>
      <c r="C120" s="189"/>
      <c r="D120" s="190" t="s">
        <v>72</v>
      </c>
      <c r="E120" s="202" t="s">
        <v>225</v>
      </c>
      <c r="F120" s="202" t="s">
        <v>338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SUM(P121:P123)</f>
        <v>0</v>
      </c>
      <c r="Q120" s="196"/>
      <c r="R120" s="197">
        <f>SUM(R121:R123)</f>
        <v>0</v>
      </c>
      <c r="S120" s="196"/>
      <c r="T120" s="198">
        <f>SUM(T121:T123)</f>
        <v>200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9" t="s">
        <v>81</v>
      </c>
      <c r="AT120" s="200" t="s">
        <v>72</v>
      </c>
      <c r="AU120" s="200" t="s">
        <v>81</v>
      </c>
      <c r="AY120" s="199" t="s">
        <v>167</v>
      </c>
      <c r="BK120" s="201">
        <f>SUM(BK121:BK123)</f>
        <v>0</v>
      </c>
    </row>
    <row r="121" s="2" customFormat="1" ht="21.75" customHeight="1">
      <c r="A121" s="38"/>
      <c r="B121" s="39"/>
      <c r="C121" s="204" t="s">
        <v>225</v>
      </c>
      <c r="D121" s="204" t="s">
        <v>169</v>
      </c>
      <c r="E121" s="205" t="s">
        <v>396</v>
      </c>
      <c r="F121" s="206" t="s">
        <v>397</v>
      </c>
      <c r="G121" s="207" t="s">
        <v>182</v>
      </c>
      <c r="H121" s="208">
        <v>10000</v>
      </c>
      <c r="I121" s="209"/>
      <c r="J121" s="210">
        <f>ROUND(I121*H121,2)</f>
        <v>0</v>
      </c>
      <c r="K121" s="206" t="s">
        <v>183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0.02</v>
      </c>
      <c r="T121" s="214">
        <f>S121*H121</f>
        <v>200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173</v>
      </c>
      <c r="AT121" s="215" t="s">
        <v>169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1689</v>
      </c>
    </row>
    <row r="122" s="2" customFormat="1">
      <c r="A122" s="38"/>
      <c r="B122" s="39"/>
      <c r="C122" s="40"/>
      <c r="D122" s="244" t="s">
        <v>185</v>
      </c>
      <c r="E122" s="40"/>
      <c r="F122" s="245" t="s">
        <v>399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185</v>
      </c>
      <c r="AU122" s="17" t="s">
        <v>83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400</v>
      </c>
      <c r="G123" s="223"/>
      <c r="H123" s="226">
        <v>10000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81</v>
      </c>
      <c r="AY123" s="232" t="s">
        <v>167</v>
      </c>
    </row>
    <row r="124" s="12" customFormat="1" ht="22.8" customHeight="1">
      <c r="A124" s="12"/>
      <c r="B124" s="188"/>
      <c r="C124" s="189"/>
      <c r="D124" s="190" t="s">
        <v>72</v>
      </c>
      <c r="E124" s="202" t="s">
        <v>401</v>
      </c>
      <c r="F124" s="202" t="s">
        <v>402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v>0</v>
      </c>
      <c r="Q124" s="196"/>
      <c r="R124" s="197">
        <v>0</v>
      </c>
      <c r="S124" s="196"/>
      <c r="T124" s="198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81</v>
      </c>
      <c r="AT124" s="200" t="s">
        <v>72</v>
      </c>
      <c r="AU124" s="200" t="s">
        <v>81</v>
      </c>
      <c r="AY124" s="199" t="s">
        <v>167</v>
      </c>
      <c r="BK124" s="201">
        <v>0</v>
      </c>
    </row>
    <row r="125" s="12" customFormat="1" ht="22.8" customHeight="1">
      <c r="A125" s="12"/>
      <c r="B125" s="188"/>
      <c r="C125" s="189"/>
      <c r="D125" s="190" t="s">
        <v>72</v>
      </c>
      <c r="E125" s="202" t="s">
        <v>409</v>
      </c>
      <c r="F125" s="202" t="s">
        <v>410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SUM(P126:P127)</f>
        <v>0</v>
      </c>
      <c r="Q125" s="196"/>
      <c r="R125" s="197">
        <f>SUM(R126:R127)</f>
        <v>0</v>
      </c>
      <c r="S125" s="196"/>
      <c r="T125" s="198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81</v>
      </c>
      <c r="AT125" s="200" t="s">
        <v>72</v>
      </c>
      <c r="AU125" s="200" t="s">
        <v>81</v>
      </c>
      <c r="AY125" s="199" t="s">
        <v>167</v>
      </c>
      <c r="BK125" s="201">
        <f>SUM(BK126:BK127)</f>
        <v>0</v>
      </c>
    </row>
    <row r="126" s="2" customFormat="1" ht="21.75" customHeight="1">
      <c r="A126" s="38"/>
      <c r="B126" s="39"/>
      <c r="C126" s="204" t="s">
        <v>231</v>
      </c>
      <c r="D126" s="204" t="s">
        <v>169</v>
      </c>
      <c r="E126" s="205" t="s">
        <v>1197</v>
      </c>
      <c r="F126" s="206" t="s">
        <v>1198</v>
      </c>
      <c r="G126" s="207" t="s">
        <v>360</v>
      </c>
      <c r="H126" s="208">
        <v>0.0080000000000000002</v>
      </c>
      <c r="I126" s="209"/>
      <c r="J126" s="210">
        <f>ROUND(I126*H126,2)</f>
        <v>0</v>
      </c>
      <c r="K126" s="206" t="s">
        <v>183</v>
      </c>
      <c r="L126" s="44"/>
      <c r="M126" s="211" t="s">
        <v>19</v>
      </c>
      <c r="N126" s="212" t="s">
        <v>44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173</v>
      </c>
      <c r="AT126" s="215" t="s">
        <v>169</v>
      </c>
      <c r="AU126" s="215" t="s">
        <v>83</v>
      </c>
      <c r="AY126" s="17" t="s">
        <v>167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173</v>
      </c>
      <c r="BM126" s="215" t="s">
        <v>1690</v>
      </c>
    </row>
    <row r="127" s="2" customFormat="1">
      <c r="A127" s="38"/>
      <c r="B127" s="39"/>
      <c r="C127" s="40"/>
      <c r="D127" s="244" t="s">
        <v>185</v>
      </c>
      <c r="E127" s="40"/>
      <c r="F127" s="245" t="s">
        <v>1200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185</v>
      </c>
      <c r="AU127" s="17" t="s">
        <v>83</v>
      </c>
    </row>
    <row r="128" s="12" customFormat="1" ht="25.92" customHeight="1">
      <c r="A128" s="12"/>
      <c r="B128" s="188"/>
      <c r="C128" s="189"/>
      <c r="D128" s="190" t="s">
        <v>72</v>
      </c>
      <c r="E128" s="191" t="s">
        <v>416</v>
      </c>
      <c r="F128" s="191" t="s">
        <v>417</v>
      </c>
      <c r="G128" s="189"/>
      <c r="H128" s="189"/>
      <c r="I128" s="192"/>
      <c r="J128" s="193">
        <f>BK128</f>
        <v>0</v>
      </c>
      <c r="K128" s="189"/>
      <c r="L128" s="194"/>
      <c r="M128" s="195"/>
      <c r="N128" s="196"/>
      <c r="O128" s="196"/>
      <c r="P128" s="197">
        <f>P129+P148+P152+P156+P166+P170</f>
        <v>0</v>
      </c>
      <c r="Q128" s="196"/>
      <c r="R128" s="197">
        <f>R129+R148+R152+R156+R166+R170</f>
        <v>0</v>
      </c>
      <c r="S128" s="196"/>
      <c r="T128" s="198">
        <f>T129+T148+T152+T156+T166+T170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200</v>
      </c>
      <c r="AT128" s="200" t="s">
        <v>72</v>
      </c>
      <c r="AU128" s="200" t="s">
        <v>73</v>
      </c>
      <c r="AY128" s="199" t="s">
        <v>167</v>
      </c>
      <c r="BK128" s="201">
        <f>BK129+BK148+BK152+BK156+BK166+BK170</f>
        <v>0</v>
      </c>
    </row>
    <row r="129" s="12" customFormat="1" ht="22.8" customHeight="1">
      <c r="A129" s="12"/>
      <c r="B129" s="188"/>
      <c r="C129" s="189"/>
      <c r="D129" s="190" t="s">
        <v>72</v>
      </c>
      <c r="E129" s="202" t="s">
        <v>418</v>
      </c>
      <c r="F129" s="202" t="s">
        <v>419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SUM(P130:P147)</f>
        <v>0</v>
      </c>
      <c r="Q129" s="196"/>
      <c r="R129" s="197">
        <f>SUM(R130:R147)</f>
        <v>0</v>
      </c>
      <c r="S129" s="196"/>
      <c r="T129" s="198">
        <f>SUM(T130:T147)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200</v>
      </c>
      <c r="AT129" s="200" t="s">
        <v>72</v>
      </c>
      <c r="AU129" s="200" t="s">
        <v>81</v>
      </c>
      <c r="AY129" s="199" t="s">
        <v>167</v>
      </c>
      <c r="BK129" s="201">
        <f>SUM(BK130:BK147)</f>
        <v>0</v>
      </c>
    </row>
    <row r="130" s="2" customFormat="1" ht="16.5" customHeight="1">
      <c r="A130" s="38"/>
      <c r="B130" s="39"/>
      <c r="C130" s="204" t="s">
        <v>237</v>
      </c>
      <c r="D130" s="204" t="s">
        <v>169</v>
      </c>
      <c r="E130" s="205" t="s">
        <v>421</v>
      </c>
      <c r="F130" s="206" t="s">
        <v>422</v>
      </c>
      <c r="G130" s="207" t="s">
        <v>423</v>
      </c>
      <c r="H130" s="208">
        <v>1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424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424</v>
      </c>
      <c r="BM130" s="215" t="s">
        <v>1691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426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2" customFormat="1">
      <c r="A132" s="38"/>
      <c r="B132" s="39"/>
      <c r="C132" s="40"/>
      <c r="D132" s="217" t="s">
        <v>175</v>
      </c>
      <c r="E132" s="40"/>
      <c r="F132" s="218" t="s">
        <v>427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175</v>
      </c>
      <c r="AU132" s="17" t="s">
        <v>83</v>
      </c>
    </row>
    <row r="133" s="2" customFormat="1" ht="16.5" customHeight="1">
      <c r="A133" s="38"/>
      <c r="B133" s="39"/>
      <c r="C133" s="204" t="s">
        <v>245</v>
      </c>
      <c r="D133" s="204" t="s">
        <v>169</v>
      </c>
      <c r="E133" s="205" t="s">
        <v>429</v>
      </c>
      <c r="F133" s="206" t="s">
        <v>430</v>
      </c>
      <c r="G133" s="207" t="s">
        <v>423</v>
      </c>
      <c r="H133" s="208">
        <v>1</v>
      </c>
      <c r="I133" s="209"/>
      <c r="J133" s="210">
        <f>ROUND(I133*H133,2)</f>
        <v>0</v>
      </c>
      <c r="K133" s="206" t="s">
        <v>183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424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424</v>
      </c>
      <c r="BM133" s="215" t="s">
        <v>1692</v>
      </c>
    </row>
    <row r="134" s="2" customFormat="1">
      <c r="A134" s="38"/>
      <c r="B134" s="39"/>
      <c r="C134" s="40"/>
      <c r="D134" s="244" t="s">
        <v>185</v>
      </c>
      <c r="E134" s="40"/>
      <c r="F134" s="245" t="s">
        <v>432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185</v>
      </c>
      <c r="AU134" s="17" t="s">
        <v>83</v>
      </c>
    </row>
    <row r="135" s="2" customFormat="1">
      <c r="A135" s="38"/>
      <c r="B135" s="39"/>
      <c r="C135" s="40"/>
      <c r="D135" s="217" t="s">
        <v>175</v>
      </c>
      <c r="E135" s="40"/>
      <c r="F135" s="218" t="s">
        <v>433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83</v>
      </c>
    </row>
    <row r="136" s="2" customFormat="1" ht="16.5" customHeight="1">
      <c r="A136" s="38"/>
      <c r="B136" s="39"/>
      <c r="C136" s="204" t="s">
        <v>251</v>
      </c>
      <c r="D136" s="204" t="s">
        <v>169</v>
      </c>
      <c r="E136" s="205" t="s">
        <v>435</v>
      </c>
      <c r="F136" s="206" t="s">
        <v>436</v>
      </c>
      <c r="G136" s="207" t="s">
        <v>423</v>
      </c>
      <c r="H136" s="208">
        <v>1</v>
      </c>
      <c r="I136" s="209"/>
      <c r="J136" s="210">
        <f>ROUND(I136*H136,2)</f>
        <v>0</v>
      </c>
      <c r="K136" s="206" t="s">
        <v>183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424</v>
      </c>
      <c r="AT136" s="215" t="s">
        <v>169</v>
      </c>
      <c r="AU136" s="215" t="s">
        <v>83</v>
      </c>
      <c r="AY136" s="17" t="s">
        <v>167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424</v>
      </c>
      <c r="BM136" s="215" t="s">
        <v>1693</v>
      </c>
    </row>
    <row r="137" s="2" customFormat="1">
      <c r="A137" s="38"/>
      <c r="B137" s="39"/>
      <c r="C137" s="40"/>
      <c r="D137" s="244" t="s">
        <v>185</v>
      </c>
      <c r="E137" s="40"/>
      <c r="F137" s="245" t="s">
        <v>438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185</v>
      </c>
      <c r="AU137" s="17" t="s">
        <v>83</v>
      </c>
    </row>
    <row r="138" s="2" customFormat="1">
      <c r="A138" s="38"/>
      <c r="B138" s="39"/>
      <c r="C138" s="40"/>
      <c r="D138" s="217" t="s">
        <v>175</v>
      </c>
      <c r="E138" s="40"/>
      <c r="F138" s="218" t="s">
        <v>439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175</v>
      </c>
      <c r="AU138" s="17" t="s">
        <v>83</v>
      </c>
    </row>
    <row r="139" s="2" customFormat="1" ht="16.5" customHeight="1">
      <c r="A139" s="38"/>
      <c r="B139" s="39"/>
      <c r="C139" s="204" t="s">
        <v>258</v>
      </c>
      <c r="D139" s="204" t="s">
        <v>169</v>
      </c>
      <c r="E139" s="205" t="s">
        <v>441</v>
      </c>
      <c r="F139" s="206" t="s">
        <v>442</v>
      </c>
      <c r="G139" s="207" t="s">
        <v>423</v>
      </c>
      <c r="H139" s="208">
        <v>1</v>
      </c>
      <c r="I139" s="209"/>
      <c r="J139" s="210">
        <f>ROUND(I139*H139,2)</f>
        <v>0</v>
      </c>
      <c r="K139" s="206" t="s">
        <v>183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424</v>
      </c>
      <c r="AT139" s="215" t="s">
        <v>169</v>
      </c>
      <c r="AU139" s="215" t="s">
        <v>83</v>
      </c>
      <c r="AY139" s="17" t="s">
        <v>167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424</v>
      </c>
      <c r="BM139" s="215" t="s">
        <v>1694</v>
      </c>
    </row>
    <row r="140" s="2" customFormat="1">
      <c r="A140" s="38"/>
      <c r="B140" s="39"/>
      <c r="C140" s="40"/>
      <c r="D140" s="244" t="s">
        <v>185</v>
      </c>
      <c r="E140" s="40"/>
      <c r="F140" s="245" t="s">
        <v>444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185</v>
      </c>
      <c r="AU140" s="17" t="s">
        <v>83</v>
      </c>
    </row>
    <row r="141" s="2" customFormat="1">
      <c r="A141" s="38"/>
      <c r="B141" s="39"/>
      <c r="C141" s="40"/>
      <c r="D141" s="217" t="s">
        <v>175</v>
      </c>
      <c r="E141" s="40"/>
      <c r="F141" s="218" t="s">
        <v>445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83</v>
      </c>
    </row>
    <row r="142" s="2" customFormat="1" ht="16.5" customHeight="1">
      <c r="A142" s="38"/>
      <c r="B142" s="39"/>
      <c r="C142" s="204" t="s">
        <v>8</v>
      </c>
      <c r="D142" s="204" t="s">
        <v>169</v>
      </c>
      <c r="E142" s="205" t="s">
        <v>447</v>
      </c>
      <c r="F142" s="206" t="s">
        <v>448</v>
      </c>
      <c r="G142" s="207" t="s">
        <v>423</v>
      </c>
      <c r="H142" s="208">
        <v>1</v>
      </c>
      <c r="I142" s="209"/>
      <c r="J142" s="210">
        <f>ROUND(I142*H142,2)</f>
        <v>0</v>
      </c>
      <c r="K142" s="206" t="s">
        <v>183</v>
      </c>
      <c r="L142" s="44"/>
      <c r="M142" s="211" t="s">
        <v>19</v>
      </c>
      <c r="N142" s="212" t="s">
        <v>44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424</v>
      </c>
      <c r="AT142" s="215" t="s">
        <v>169</v>
      </c>
      <c r="AU142" s="215" t="s">
        <v>83</v>
      </c>
      <c r="AY142" s="17" t="s">
        <v>167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424</v>
      </c>
      <c r="BM142" s="215" t="s">
        <v>1695</v>
      </c>
    </row>
    <row r="143" s="2" customFormat="1">
      <c r="A143" s="38"/>
      <c r="B143" s="39"/>
      <c r="C143" s="40"/>
      <c r="D143" s="244" t="s">
        <v>185</v>
      </c>
      <c r="E143" s="40"/>
      <c r="F143" s="245" t="s">
        <v>450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185</v>
      </c>
      <c r="AU143" s="17" t="s">
        <v>83</v>
      </c>
    </row>
    <row r="144" s="2" customFormat="1">
      <c r="A144" s="38"/>
      <c r="B144" s="39"/>
      <c r="C144" s="40"/>
      <c r="D144" s="217" t="s">
        <v>175</v>
      </c>
      <c r="E144" s="40"/>
      <c r="F144" s="218" t="s">
        <v>451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83</v>
      </c>
    </row>
    <row r="145" s="2" customFormat="1" ht="16.5" customHeight="1">
      <c r="A145" s="38"/>
      <c r="B145" s="39"/>
      <c r="C145" s="204" t="s">
        <v>271</v>
      </c>
      <c r="D145" s="204" t="s">
        <v>169</v>
      </c>
      <c r="E145" s="205" t="s">
        <v>453</v>
      </c>
      <c r="F145" s="206" t="s">
        <v>454</v>
      </c>
      <c r="G145" s="207" t="s">
        <v>423</v>
      </c>
      <c r="H145" s="208">
        <v>1</v>
      </c>
      <c r="I145" s="209"/>
      <c r="J145" s="210">
        <f>ROUND(I145*H145,2)</f>
        <v>0</v>
      </c>
      <c r="K145" s="206" t="s">
        <v>183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424</v>
      </c>
      <c r="AT145" s="215" t="s">
        <v>169</v>
      </c>
      <c r="AU145" s="215" t="s">
        <v>83</v>
      </c>
      <c r="AY145" s="17" t="s">
        <v>167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424</v>
      </c>
      <c r="BM145" s="215" t="s">
        <v>1696</v>
      </c>
    </row>
    <row r="146" s="2" customFormat="1">
      <c r="A146" s="38"/>
      <c r="B146" s="39"/>
      <c r="C146" s="40"/>
      <c r="D146" s="244" t="s">
        <v>185</v>
      </c>
      <c r="E146" s="40"/>
      <c r="F146" s="245" t="s">
        <v>456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185</v>
      </c>
      <c r="AU146" s="17" t="s">
        <v>83</v>
      </c>
    </row>
    <row r="147" s="2" customFormat="1">
      <c r="A147" s="38"/>
      <c r="B147" s="39"/>
      <c r="C147" s="40"/>
      <c r="D147" s="217" t="s">
        <v>175</v>
      </c>
      <c r="E147" s="40"/>
      <c r="F147" s="218" t="s">
        <v>457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83</v>
      </c>
    </row>
    <row r="148" s="12" customFormat="1" ht="22.8" customHeight="1">
      <c r="A148" s="12"/>
      <c r="B148" s="188"/>
      <c r="C148" s="189"/>
      <c r="D148" s="190" t="s">
        <v>72</v>
      </c>
      <c r="E148" s="202" t="s">
        <v>458</v>
      </c>
      <c r="F148" s="202" t="s">
        <v>459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SUM(P149:P151)</f>
        <v>0</v>
      </c>
      <c r="Q148" s="196"/>
      <c r="R148" s="197">
        <f>SUM(R149:R151)</f>
        <v>0</v>
      </c>
      <c r="S148" s="196"/>
      <c r="T148" s="198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200</v>
      </c>
      <c r="AT148" s="200" t="s">
        <v>72</v>
      </c>
      <c r="AU148" s="200" t="s">
        <v>81</v>
      </c>
      <c r="AY148" s="199" t="s">
        <v>167</v>
      </c>
      <c r="BK148" s="201">
        <f>SUM(BK149:BK151)</f>
        <v>0</v>
      </c>
    </row>
    <row r="149" s="2" customFormat="1" ht="16.5" customHeight="1">
      <c r="A149" s="38"/>
      <c r="B149" s="39"/>
      <c r="C149" s="204" t="s">
        <v>278</v>
      </c>
      <c r="D149" s="204" t="s">
        <v>169</v>
      </c>
      <c r="E149" s="205" t="s">
        <v>461</v>
      </c>
      <c r="F149" s="206" t="s">
        <v>459</v>
      </c>
      <c r="G149" s="207" t="s">
        <v>423</v>
      </c>
      <c r="H149" s="208">
        <v>1</v>
      </c>
      <c r="I149" s="209"/>
      <c r="J149" s="210">
        <f>ROUND(I149*H149,2)</f>
        <v>0</v>
      </c>
      <c r="K149" s="206" t="s">
        <v>183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424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424</v>
      </c>
      <c r="BM149" s="215" t="s">
        <v>1697</v>
      </c>
    </row>
    <row r="150" s="2" customFormat="1">
      <c r="A150" s="38"/>
      <c r="B150" s="39"/>
      <c r="C150" s="40"/>
      <c r="D150" s="244" t="s">
        <v>185</v>
      </c>
      <c r="E150" s="40"/>
      <c r="F150" s="245" t="s">
        <v>463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83</v>
      </c>
    </row>
    <row r="151" s="2" customFormat="1">
      <c r="A151" s="38"/>
      <c r="B151" s="39"/>
      <c r="C151" s="40"/>
      <c r="D151" s="217" t="s">
        <v>175</v>
      </c>
      <c r="E151" s="40"/>
      <c r="F151" s="218" t="s">
        <v>439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175</v>
      </c>
      <c r="AU151" s="17" t="s">
        <v>83</v>
      </c>
    </row>
    <row r="152" s="12" customFormat="1" ht="22.8" customHeight="1">
      <c r="A152" s="12"/>
      <c r="B152" s="188"/>
      <c r="C152" s="189"/>
      <c r="D152" s="190" t="s">
        <v>72</v>
      </c>
      <c r="E152" s="202" t="s">
        <v>464</v>
      </c>
      <c r="F152" s="202" t="s">
        <v>465</v>
      </c>
      <c r="G152" s="189"/>
      <c r="H152" s="189"/>
      <c r="I152" s="192"/>
      <c r="J152" s="203">
        <f>BK152</f>
        <v>0</v>
      </c>
      <c r="K152" s="189"/>
      <c r="L152" s="194"/>
      <c r="M152" s="195"/>
      <c r="N152" s="196"/>
      <c r="O152" s="196"/>
      <c r="P152" s="197">
        <f>SUM(P153:P155)</f>
        <v>0</v>
      </c>
      <c r="Q152" s="196"/>
      <c r="R152" s="197">
        <f>SUM(R153:R155)</f>
        <v>0</v>
      </c>
      <c r="S152" s="196"/>
      <c r="T152" s="198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9" t="s">
        <v>200</v>
      </c>
      <c r="AT152" s="200" t="s">
        <v>72</v>
      </c>
      <c r="AU152" s="200" t="s">
        <v>81</v>
      </c>
      <c r="AY152" s="199" t="s">
        <v>167</v>
      </c>
      <c r="BK152" s="201">
        <f>SUM(BK153:BK155)</f>
        <v>0</v>
      </c>
    </row>
    <row r="153" s="2" customFormat="1" ht="16.5" customHeight="1">
      <c r="A153" s="38"/>
      <c r="B153" s="39"/>
      <c r="C153" s="204" t="s">
        <v>285</v>
      </c>
      <c r="D153" s="204" t="s">
        <v>169</v>
      </c>
      <c r="E153" s="205" t="s">
        <v>467</v>
      </c>
      <c r="F153" s="206" t="s">
        <v>465</v>
      </c>
      <c r="G153" s="207" t="s">
        <v>423</v>
      </c>
      <c r="H153" s="208">
        <v>1</v>
      </c>
      <c r="I153" s="209"/>
      <c r="J153" s="210">
        <f>ROUND(I153*H153,2)</f>
        <v>0</v>
      </c>
      <c r="K153" s="206" t="s">
        <v>183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424</v>
      </c>
      <c r="AT153" s="215" t="s">
        <v>169</v>
      </c>
      <c r="AU153" s="215" t="s">
        <v>83</v>
      </c>
      <c r="AY153" s="17" t="s">
        <v>167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424</v>
      </c>
      <c r="BM153" s="215" t="s">
        <v>1698</v>
      </c>
    </row>
    <row r="154" s="2" customFormat="1">
      <c r="A154" s="38"/>
      <c r="B154" s="39"/>
      <c r="C154" s="40"/>
      <c r="D154" s="244" t="s">
        <v>185</v>
      </c>
      <c r="E154" s="40"/>
      <c r="F154" s="245" t="s">
        <v>469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83</v>
      </c>
    </row>
    <row r="155" s="2" customFormat="1">
      <c r="A155" s="38"/>
      <c r="B155" s="39"/>
      <c r="C155" s="40"/>
      <c r="D155" s="217" t="s">
        <v>175</v>
      </c>
      <c r="E155" s="40"/>
      <c r="F155" s="218" t="s">
        <v>470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83</v>
      </c>
    </row>
    <row r="156" s="12" customFormat="1" ht="22.8" customHeight="1">
      <c r="A156" s="12"/>
      <c r="B156" s="188"/>
      <c r="C156" s="189"/>
      <c r="D156" s="190" t="s">
        <v>72</v>
      </c>
      <c r="E156" s="202" t="s">
        <v>471</v>
      </c>
      <c r="F156" s="202" t="s">
        <v>472</v>
      </c>
      <c r="G156" s="189"/>
      <c r="H156" s="189"/>
      <c r="I156" s="192"/>
      <c r="J156" s="203">
        <f>BK156</f>
        <v>0</v>
      </c>
      <c r="K156" s="189"/>
      <c r="L156" s="194"/>
      <c r="M156" s="195"/>
      <c r="N156" s="196"/>
      <c r="O156" s="196"/>
      <c r="P156" s="197">
        <f>SUM(P157:P165)</f>
        <v>0</v>
      </c>
      <c r="Q156" s="196"/>
      <c r="R156" s="197">
        <f>SUM(R157:R165)</f>
        <v>0</v>
      </c>
      <c r="S156" s="196"/>
      <c r="T156" s="198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200</v>
      </c>
      <c r="AT156" s="200" t="s">
        <v>72</v>
      </c>
      <c r="AU156" s="200" t="s">
        <v>81</v>
      </c>
      <c r="AY156" s="199" t="s">
        <v>167</v>
      </c>
      <c r="BK156" s="201">
        <f>SUM(BK157:BK165)</f>
        <v>0</v>
      </c>
    </row>
    <row r="157" s="2" customFormat="1" ht="16.5" customHeight="1">
      <c r="A157" s="38"/>
      <c r="B157" s="39"/>
      <c r="C157" s="204" t="s">
        <v>291</v>
      </c>
      <c r="D157" s="204" t="s">
        <v>169</v>
      </c>
      <c r="E157" s="205" t="s">
        <v>474</v>
      </c>
      <c r="F157" s="206" t="s">
        <v>475</v>
      </c>
      <c r="G157" s="207" t="s">
        <v>423</v>
      </c>
      <c r="H157" s="208">
        <v>1</v>
      </c>
      <c r="I157" s="209"/>
      <c r="J157" s="210">
        <f>ROUND(I157*H157,2)</f>
        <v>0</v>
      </c>
      <c r="K157" s="206" t="s">
        <v>183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424</v>
      </c>
      <c r="AT157" s="215" t="s">
        <v>169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424</v>
      </c>
      <c r="BM157" s="215" t="s">
        <v>1699</v>
      </c>
    </row>
    <row r="158" s="2" customFormat="1">
      <c r="A158" s="38"/>
      <c r="B158" s="39"/>
      <c r="C158" s="40"/>
      <c r="D158" s="244" t="s">
        <v>185</v>
      </c>
      <c r="E158" s="40"/>
      <c r="F158" s="245" t="s">
        <v>477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185</v>
      </c>
      <c r="AU158" s="17" t="s">
        <v>83</v>
      </c>
    </row>
    <row r="159" s="2" customFormat="1">
      <c r="A159" s="38"/>
      <c r="B159" s="39"/>
      <c r="C159" s="40"/>
      <c r="D159" s="217" t="s">
        <v>175</v>
      </c>
      <c r="E159" s="40"/>
      <c r="F159" s="218" t="s">
        <v>478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175</v>
      </c>
      <c r="AU159" s="17" t="s">
        <v>83</v>
      </c>
    </row>
    <row r="160" s="2" customFormat="1" ht="16.5" customHeight="1">
      <c r="A160" s="38"/>
      <c r="B160" s="39"/>
      <c r="C160" s="204" t="s">
        <v>297</v>
      </c>
      <c r="D160" s="204" t="s">
        <v>169</v>
      </c>
      <c r="E160" s="205" t="s">
        <v>480</v>
      </c>
      <c r="F160" s="206" t="s">
        <v>481</v>
      </c>
      <c r="G160" s="207" t="s">
        <v>423</v>
      </c>
      <c r="H160" s="208">
        <v>1</v>
      </c>
      <c r="I160" s="209"/>
      <c r="J160" s="210">
        <f>ROUND(I160*H160,2)</f>
        <v>0</v>
      </c>
      <c r="K160" s="206" t="s">
        <v>183</v>
      </c>
      <c r="L160" s="44"/>
      <c r="M160" s="211" t="s">
        <v>19</v>
      </c>
      <c r="N160" s="212" t="s">
        <v>44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424</v>
      </c>
      <c r="AT160" s="215" t="s">
        <v>169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424</v>
      </c>
      <c r="BM160" s="215" t="s">
        <v>1700</v>
      </c>
    </row>
    <row r="161" s="2" customFormat="1">
      <c r="A161" s="38"/>
      <c r="B161" s="39"/>
      <c r="C161" s="40"/>
      <c r="D161" s="244" t="s">
        <v>185</v>
      </c>
      <c r="E161" s="40"/>
      <c r="F161" s="245" t="s">
        <v>483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185</v>
      </c>
      <c r="AU161" s="17" t="s">
        <v>83</v>
      </c>
    </row>
    <row r="162" s="2" customFormat="1">
      <c r="A162" s="38"/>
      <c r="B162" s="39"/>
      <c r="C162" s="40"/>
      <c r="D162" s="217" t="s">
        <v>175</v>
      </c>
      <c r="E162" s="40"/>
      <c r="F162" s="218" t="s">
        <v>484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175</v>
      </c>
      <c r="AU162" s="17" t="s">
        <v>83</v>
      </c>
    </row>
    <row r="163" s="2" customFormat="1" ht="16.5" customHeight="1">
      <c r="A163" s="38"/>
      <c r="B163" s="39"/>
      <c r="C163" s="204" t="s">
        <v>7</v>
      </c>
      <c r="D163" s="204" t="s">
        <v>169</v>
      </c>
      <c r="E163" s="205" t="s">
        <v>486</v>
      </c>
      <c r="F163" s="206" t="s">
        <v>487</v>
      </c>
      <c r="G163" s="207" t="s">
        <v>423</v>
      </c>
      <c r="H163" s="208">
        <v>1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424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424</v>
      </c>
      <c r="BM163" s="215" t="s">
        <v>1701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489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2" customFormat="1">
      <c r="A165" s="38"/>
      <c r="B165" s="39"/>
      <c r="C165" s="40"/>
      <c r="D165" s="217" t="s">
        <v>175</v>
      </c>
      <c r="E165" s="40"/>
      <c r="F165" s="218" t="s">
        <v>490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175</v>
      </c>
      <c r="AU165" s="17" t="s">
        <v>83</v>
      </c>
    </row>
    <row r="166" s="12" customFormat="1" ht="22.8" customHeight="1">
      <c r="A166" s="12"/>
      <c r="B166" s="188"/>
      <c r="C166" s="189"/>
      <c r="D166" s="190" t="s">
        <v>72</v>
      </c>
      <c r="E166" s="202" t="s">
        <v>491</v>
      </c>
      <c r="F166" s="202" t="s">
        <v>492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SUM(P167:P169)</f>
        <v>0</v>
      </c>
      <c r="Q166" s="196"/>
      <c r="R166" s="197">
        <f>SUM(R167:R169)</f>
        <v>0</v>
      </c>
      <c r="S166" s="196"/>
      <c r="T166" s="198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200</v>
      </c>
      <c r="AT166" s="200" t="s">
        <v>72</v>
      </c>
      <c r="AU166" s="200" t="s">
        <v>81</v>
      </c>
      <c r="AY166" s="199" t="s">
        <v>167</v>
      </c>
      <c r="BK166" s="201">
        <f>SUM(BK167:BK169)</f>
        <v>0</v>
      </c>
    </row>
    <row r="167" s="2" customFormat="1" ht="16.5" customHeight="1">
      <c r="A167" s="38"/>
      <c r="B167" s="39"/>
      <c r="C167" s="204" t="s">
        <v>314</v>
      </c>
      <c r="D167" s="204" t="s">
        <v>169</v>
      </c>
      <c r="E167" s="205" t="s">
        <v>494</v>
      </c>
      <c r="F167" s="206" t="s">
        <v>492</v>
      </c>
      <c r="G167" s="207" t="s">
        <v>423</v>
      </c>
      <c r="H167" s="208">
        <v>1</v>
      </c>
      <c r="I167" s="209"/>
      <c r="J167" s="210">
        <f>ROUND(I167*H167,2)</f>
        <v>0</v>
      </c>
      <c r="K167" s="206" t="s">
        <v>183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424</v>
      </c>
      <c r="AT167" s="215" t="s">
        <v>169</v>
      </c>
      <c r="AU167" s="215" t="s">
        <v>83</v>
      </c>
      <c r="AY167" s="17" t="s">
        <v>167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424</v>
      </c>
      <c r="BM167" s="215" t="s">
        <v>1702</v>
      </c>
    </row>
    <row r="168" s="2" customFormat="1">
      <c r="A168" s="38"/>
      <c r="B168" s="39"/>
      <c r="C168" s="40"/>
      <c r="D168" s="244" t="s">
        <v>185</v>
      </c>
      <c r="E168" s="40"/>
      <c r="F168" s="245" t="s">
        <v>496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185</v>
      </c>
      <c r="AU168" s="17" t="s">
        <v>83</v>
      </c>
    </row>
    <row r="169" s="2" customFormat="1">
      <c r="A169" s="38"/>
      <c r="B169" s="39"/>
      <c r="C169" s="40"/>
      <c r="D169" s="217" t="s">
        <v>175</v>
      </c>
      <c r="E169" s="40"/>
      <c r="F169" s="218" t="s">
        <v>439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83</v>
      </c>
    </row>
    <row r="170" s="12" customFormat="1" ht="22.8" customHeight="1">
      <c r="A170" s="12"/>
      <c r="B170" s="188"/>
      <c r="C170" s="189"/>
      <c r="D170" s="190" t="s">
        <v>72</v>
      </c>
      <c r="E170" s="202" t="s">
        <v>497</v>
      </c>
      <c r="F170" s="202" t="s">
        <v>498</v>
      </c>
      <c r="G170" s="189"/>
      <c r="H170" s="189"/>
      <c r="I170" s="192"/>
      <c r="J170" s="203">
        <f>BK170</f>
        <v>0</v>
      </c>
      <c r="K170" s="189"/>
      <c r="L170" s="194"/>
      <c r="M170" s="195"/>
      <c r="N170" s="196"/>
      <c r="O170" s="196"/>
      <c r="P170" s="197">
        <f>SUM(P171:P173)</f>
        <v>0</v>
      </c>
      <c r="Q170" s="196"/>
      <c r="R170" s="197">
        <f>SUM(R171:R173)</f>
        <v>0</v>
      </c>
      <c r="S170" s="196"/>
      <c r="T170" s="198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9" t="s">
        <v>200</v>
      </c>
      <c r="AT170" s="200" t="s">
        <v>72</v>
      </c>
      <c r="AU170" s="200" t="s">
        <v>81</v>
      </c>
      <c r="AY170" s="199" t="s">
        <v>167</v>
      </c>
      <c r="BK170" s="201">
        <f>SUM(BK171:BK173)</f>
        <v>0</v>
      </c>
    </row>
    <row r="171" s="2" customFormat="1" ht="16.5" customHeight="1">
      <c r="A171" s="38"/>
      <c r="B171" s="39"/>
      <c r="C171" s="204" t="s">
        <v>320</v>
      </c>
      <c r="D171" s="204" t="s">
        <v>169</v>
      </c>
      <c r="E171" s="205" t="s">
        <v>500</v>
      </c>
      <c r="F171" s="206" t="s">
        <v>498</v>
      </c>
      <c r="G171" s="207" t="s">
        <v>423</v>
      </c>
      <c r="H171" s="208">
        <v>1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424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424</v>
      </c>
      <c r="BM171" s="215" t="s">
        <v>1703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502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2" customFormat="1">
      <c r="A173" s="38"/>
      <c r="B173" s="39"/>
      <c r="C173" s="40"/>
      <c r="D173" s="217" t="s">
        <v>175</v>
      </c>
      <c r="E173" s="40"/>
      <c r="F173" s="218" t="s">
        <v>439</v>
      </c>
      <c r="G173" s="40"/>
      <c r="H173" s="40"/>
      <c r="I173" s="219"/>
      <c r="J173" s="40"/>
      <c r="K173" s="40"/>
      <c r="L173" s="44"/>
      <c r="M173" s="256"/>
      <c r="N173" s="257"/>
      <c r="O173" s="258"/>
      <c r="P173" s="258"/>
      <c r="Q173" s="258"/>
      <c r="R173" s="258"/>
      <c r="S173" s="258"/>
      <c r="T173" s="259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175</v>
      </c>
      <c r="AU173" s="17" t="s">
        <v>83</v>
      </c>
    </row>
    <row r="174" s="2" customFormat="1" ht="6.96" customHeight="1">
      <c r="A174" s="38"/>
      <c r="B174" s="59"/>
      <c r="C174" s="60"/>
      <c r="D174" s="60"/>
      <c r="E174" s="60"/>
      <c r="F174" s="60"/>
      <c r="G174" s="60"/>
      <c r="H174" s="60"/>
      <c r="I174" s="60"/>
      <c r="J174" s="60"/>
      <c r="K174" s="60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IiHCVBbvFYxzaG7Y19bJn1AFio3C7v1atBS5/t4RF9DgZnQfyHq/WeKZpIYSvka0ydam2qQ1jEe6YF1vcFO/3w==" hashValue="s9f0p/BLDUa6M4DM4QMurqmicx16zE4bqZIJ7ymXREk97oMm3jin1CNy5PXdkJMVjyvLUgrXtkwwhfWI61H4HQ==" algorithmName="SHA-512" password="CC35"/>
  <autoFilter ref="C90:K17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2_02/122151103"/>
    <hyperlink ref="F98" r:id="rId2" display="https://podminky.urs.cz/item/CS_URS_2022_02/162351104"/>
    <hyperlink ref="F102" r:id="rId3" display="https://podminky.urs.cz/item/CS_URS_2022_02/167151111"/>
    <hyperlink ref="F106" r:id="rId4" display="https://podminky.urs.cz/item/CS_URS_2022_02/171152101"/>
    <hyperlink ref="F109" r:id="rId5" display="https://podminky.urs.cz/item/CS_URS_2022_02/171251201"/>
    <hyperlink ref="F116" r:id="rId6" display="https://podminky.urs.cz/item/CS_URS_2022_02/181451121"/>
    <hyperlink ref="F122" r:id="rId7" display="https://podminky.urs.cz/item/CS_URS_2022_02/938908411"/>
    <hyperlink ref="F127" r:id="rId8" display="https://podminky.urs.cz/item/CS_URS_2022_02/998312011"/>
    <hyperlink ref="F131" r:id="rId9" display="https://podminky.urs.cz/item/CS_URS_2022_02/011002000"/>
    <hyperlink ref="F134" r:id="rId10" display="https://podminky.urs.cz/item/CS_URS_2022_02/011103000"/>
    <hyperlink ref="F137" r:id="rId11" display="https://podminky.urs.cz/item/CS_URS_2022_02/011203000"/>
    <hyperlink ref="F140" r:id="rId12" display="https://podminky.urs.cz/item/CS_URS_2022_02/011303000"/>
    <hyperlink ref="F143" r:id="rId13" display="https://podminky.urs.cz/item/CS_URS_2022_02/012203000"/>
    <hyperlink ref="F146" r:id="rId14" display="https://podminky.urs.cz/item/CS_URS_2022_02/013254000"/>
    <hyperlink ref="F150" r:id="rId15" display="https://podminky.urs.cz/item/CS_URS_2022_02/020001000"/>
    <hyperlink ref="F154" r:id="rId16" display="https://podminky.urs.cz/item/CS_URS_2022_02/030001000"/>
    <hyperlink ref="F158" r:id="rId17" display="https://podminky.urs.cz/item/CS_URS_2022_02/041002000"/>
    <hyperlink ref="F161" r:id="rId18" display="https://podminky.urs.cz/item/CS_URS_2022_02/043002000"/>
    <hyperlink ref="F164" r:id="rId19" display="https://podminky.urs.cz/item/CS_URS_2022_02/045002000"/>
    <hyperlink ref="F168" r:id="rId20" display="https://podminky.urs.cz/item/CS_URS_2022_02/060001000"/>
    <hyperlink ref="F172" r:id="rId21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0" customWidth="1"/>
    <col min="2" max="2" width="1.667969" style="260" customWidth="1"/>
    <col min="3" max="4" width="5" style="260" customWidth="1"/>
    <col min="5" max="5" width="11.66016" style="260" customWidth="1"/>
    <col min="6" max="6" width="9.160156" style="260" customWidth="1"/>
    <col min="7" max="7" width="5" style="260" customWidth="1"/>
    <col min="8" max="8" width="77.83203" style="260" customWidth="1"/>
    <col min="9" max="10" width="20" style="260" customWidth="1"/>
    <col min="11" max="11" width="1.667969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1704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1705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1706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1707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1708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1709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1710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1711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1712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1713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1714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80</v>
      </c>
      <c r="F18" s="271" t="s">
        <v>1715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1716</v>
      </c>
      <c r="F19" s="271" t="s">
        <v>1717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1718</v>
      </c>
      <c r="F20" s="271" t="s">
        <v>1719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1720</v>
      </c>
      <c r="F21" s="271" t="s">
        <v>1721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1110</v>
      </c>
      <c r="F22" s="271" t="s">
        <v>1111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1722</v>
      </c>
      <c r="F23" s="271" t="s">
        <v>1723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1724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1725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1726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1727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1728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1729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1730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1731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1732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153</v>
      </c>
      <c r="F36" s="271"/>
      <c r="G36" s="271" t="s">
        <v>1733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1734</v>
      </c>
      <c r="F37" s="271"/>
      <c r="G37" s="271" t="s">
        <v>1735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54</v>
      </c>
      <c r="F38" s="271"/>
      <c r="G38" s="271" t="s">
        <v>1736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55</v>
      </c>
      <c r="F39" s="271"/>
      <c r="G39" s="271" t="s">
        <v>1737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154</v>
      </c>
      <c r="F40" s="271"/>
      <c r="G40" s="271" t="s">
        <v>1738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155</v>
      </c>
      <c r="F41" s="271"/>
      <c r="G41" s="271" t="s">
        <v>1739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1740</v>
      </c>
      <c r="F42" s="271"/>
      <c r="G42" s="271" t="s">
        <v>1741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1742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1743</v>
      </c>
      <c r="F44" s="271"/>
      <c r="G44" s="271" t="s">
        <v>1744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157</v>
      </c>
      <c r="F45" s="271"/>
      <c r="G45" s="271" t="s">
        <v>1745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1746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1747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1748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1749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1750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1751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1752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1753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1754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1755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1756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1757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1758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1759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1760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1761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1762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1763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1764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1765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1766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1767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1768</v>
      </c>
      <c r="D76" s="289"/>
      <c r="E76" s="289"/>
      <c r="F76" s="289" t="s">
        <v>1769</v>
      </c>
      <c r="G76" s="290"/>
      <c r="H76" s="289" t="s">
        <v>55</v>
      </c>
      <c r="I76" s="289" t="s">
        <v>58</v>
      </c>
      <c r="J76" s="289" t="s">
        <v>1770</v>
      </c>
      <c r="K76" s="288"/>
    </row>
    <row r="77" s="1" customFormat="1" ht="17.25" customHeight="1">
      <c r="B77" s="286"/>
      <c r="C77" s="291" t="s">
        <v>1771</v>
      </c>
      <c r="D77" s="291"/>
      <c r="E77" s="291"/>
      <c r="F77" s="292" t="s">
        <v>1772</v>
      </c>
      <c r="G77" s="293"/>
      <c r="H77" s="291"/>
      <c r="I77" s="291"/>
      <c r="J77" s="291" t="s">
        <v>1773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54</v>
      </c>
      <c r="D79" s="296"/>
      <c r="E79" s="296"/>
      <c r="F79" s="297" t="s">
        <v>1774</v>
      </c>
      <c r="G79" s="298"/>
      <c r="H79" s="274" t="s">
        <v>1775</v>
      </c>
      <c r="I79" s="274" t="s">
        <v>1776</v>
      </c>
      <c r="J79" s="274">
        <v>20</v>
      </c>
      <c r="K79" s="288"/>
    </row>
    <row r="80" s="1" customFormat="1" ht="15" customHeight="1">
      <c r="B80" s="286"/>
      <c r="C80" s="274" t="s">
        <v>1777</v>
      </c>
      <c r="D80" s="274"/>
      <c r="E80" s="274"/>
      <c r="F80" s="297" t="s">
        <v>1774</v>
      </c>
      <c r="G80" s="298"/>
      <c r="H80" s="274" t="s">
        <v>1778</v>
      </c>
      <c r="I80" s="274" t="s">
        <v>1776</v>
      </c>
      <c r="J80" s="274">
        <v>120</v>
      </c>
      <c r="K80" s="288"/>
    </row>
    <row r="81" s="1" customFormat="1" ht="15" customHeight="1">
      <c r="B81" s="299"/>
      <c r="C81" s="274" t="s">
        <v>1779</v>
      </c>
      <c r="D81" s="274"/>
      <c r="E81" s="274"/>
      <c r="F81" s="297" t="s">
        <v>1780</v>
      </c>
      <c r="G81" s="298"/>
      <c r="H81" s="274" t="s">
        <v>1781</v>
      </c>
      <c r="I81" s="274" t="s">
        <v>1776</v>
      </c>
      <c r="J81" s="274">
        <v>50</v>
      </c>
      <c r="K81" s="288"/>
    </row>
    <row r="82" s="1" customFormat="1" ht="15" customHeight="1">
      <c r="B82" s="299"/>
      <c r="C82" s="274" t="s">
        <v>1782</v>
      </c>
      <c r="D82" s="274"/>
      <c r="E82" s="274"/>
      <c r="F82" s="297" t="s">
        <v>1774</v>
      </c>
      <c r="G82" s="298"/>
      <c r="H82" s="274" t="s">
        <v>1783</v>
      </c>
      <c r="I82" s="274" t="s">
        <v>1784</v>
      </c>
      <c r="J82" s="274"/>
      <c r="K82" s="288"/>
    </row>
    <row r="83" s="1" customFormat="1" ht="15" customHeight="1">
      <c r="B83" s="299"/>
      <c r="C83" s="300" t="s">
        <v>1785</v>
      </c>
      <c r="D83" s="300"/>
      <c r="E83" s="300"/>
      <c r="F83" s="301" t="s">
        <v>1780</v>
      </c>
      <c r="G83" s="300"/>
      <c r="H83" s="300" t="s">
        <v>1786</v>
      </c>
      <c r="I83" s="300" t="s">
        <v>1776</v>
      </c>
      <c r="J83" s="300">
        <v>15</v>
      </c>
      <c r="K83" s="288"/>
    </row>
    <row r="84" s="1" customFormat="1" ht="15" customHeight="1">
      <c r="B84" s="299"/>
      <c r="C84" s="300" t="s">
        <v>1787</v>
      </c>
      <c r="D84" s="300"/>
      <c r="E84" s="300"/>
      <c r="F84" s="301" t="s">
        <v>1780</v>
      </c>
      <c r="G84" s="300"/>
      <c r="H84" s="300" t="s">
        <v>1788</v>
      </c>
      <c r="I84" s="300" t="s">
        <v>1776</v>
      </c>
      <c r="J84" s="300">
        <v>15</v>
      </c>
      <c r="K84" s="288"/>
    </row>
    <row r="85" s="1" customFormat="1" ht="15" customHeight="1">
      <c r="B85" s="299"/>
      <c r="C85" s="300" t="s">
        <v>1789</v>
      </c>
      <c r="D85" s="300"/>
      <c r="E85" s="300"/>
      <c r="F85" s="301" t="s">
        <v>1780</v>
      </c>
      <c r="G85" s="300"/>
      <c r="H85" s="300" t="s">
        <v>1790</v>
      </c>
      <c r="I85" s="300" t="s">
        <v>1776</v>
      </c>
      <c r="J85" s="300">
        <v>20</v>
      </c>
      <c r="K85" s="288"/>
    </row>
    <row r="86" s="1" customFormat="1" ht="15" customHeight="1">
      <c r="B86" s="299"/>
      <c r="C86" s="300" t="s">
        <v>1791</v>
      </c>
      <c r="D86" s="300"/>
      <c r="E86" s="300"/>
      <c r="F86" s="301" t="s">
        <v>1780</v>
      </c>
      <c r="G86" s="300"/>
      <c r="H86" s="300" t="s">
        <v>1792</v>
      </c>
      <c r="I86" s="300" t="s">
        <v>1776</v>
      </c>
      <c r="J86" s="300">
        <v>20</v>
      </c>
      <c r="K86" s="288"/>
    </row>
    <row r="87" s="1" customFormat="1" ht="15" customHeight="1">
      <c r="B87" s="299"/>
      <c r="C87" s="274" t="s">
        <v>1793</v>
      </c>
      <c r="D87" s="274"/>
      <c r="E87" s="274"/>
      <c r="F87" s="297" t="s">
        <v>1780</v>
      </c>
      <c r="G87" s="298"/>
      <c r="H87" s="274" t="s">
        <v>1794</v>
      </c>
      <c r="I87" s="274" t="s">
        <v>1776</v>
      </c>
      <c r="J87" s="274">
        <v>50</v>
      </c>
      <c r="K87" s="288"/>
    </row>
    <row r="88" s="1" customFormat="1" ht="15" customHeight="1">
      <c r="B88" s="299"/>
      <c r="C88" s="274" t="s">
        <v>1795</v>
      </c>
      <c r="D88" s="274"/>
      <c r="E88" s="274"/>
      <c r="F88" s="297" t="s">
        <v>1780</v>
      </c>
      <c r="G88" s="298"/>
      <c r="H88" s="274" t="s">
        <v>1796</v>
      </c>
      <c r="I88" s="274" t="s">
        <v>1776</v>
      </c>
      <c r="J88" s="274">
        <v>20</v>
      </c>
      <c r="K88" s="288"/>
    </row>
    <row r="89" s="1" customFormat="1" ht="15" customHeight="1">
      <c r="B89" s="299"/>
      <c r="C89" s="274" t="s">
        <v>1797</v>
      </c>
      <c r="D89" s="274"/>
      <c r="E89" s="274"/>
      <c r="F89" s="297" t="s">
        <v>1780</v>
      </c>
      <c r="G89" s="298"/>
      <c r="H89" s="274" t="s">
        <v>1798</v>
      </c>
      <c r="I89" s="274" t="s">
        <v>1776</v>
      </c>
      <c r="J89" s="274">
        <v>20</v>
      </c>
      <c r="K89" s="288"/>
    </row>
    <row r="90" s="1" customFormat="1" ht="15" customHeight="1">
      <c r="B90" s="299"/>
      <c r="C90" s="274" t="s">
        <v>1799</v>
      </c>
      <c r="D90" s="274"/>
      <c r="E90" s="274"/>
      <c r="F90" s="297" t="s">
        <v>1780</v>
      </c>
      <c r="G90" s="298"/>
      <c r="H90" s="274" t="s">
        <v>1800</v>
      </c>
      <c r="I90" s="274" t="s">
        <v>1776</v>
      </c>
      <c r="J90" s="274">
        <v>50</v>
      </c>
      <c r="K90" s="288"/>
    </row>
    <row r="91" s="1" customFormat="1" ht="15" customHeight="1">
      <c r="B91" s="299"/>
      <c r="C91" s="274" t="s">
        <v>1801</v>
      </c>
      <c r="D91" s="274"/>
      <c r="E91" s="274"/>
      <c r="F91" s="297" t="s">
        <v>1780</v>
      </c>
      <c r="G91" s="298"/>
      <c r="H91" s="274" t="s">
        <v>1801</v>
      </c>
      <c r="I91" s="274" t="s">
        <v>1776</v>
      </c>
      <c r="J91" s="274">
        <v>50</v>
      </c>
      <c r="K91" s="288"/>
    </row>
    <row r="92" s="1" customFormat="1" ht="15" customHeight="1">
      <c r="B92" s="299"/>
      <c r="C92" s="274" t="s">
        <v>1802</v>
      </c>
      <c r="D92" s="274"/>
      <c r="E92" s="274"/>
      <c r="F92" s="297" t="s">
        <v>1780</v>
      </c>
      <c r="G92" s="298"/>
      <c r="H92" s="274" t="s">
        <v>1803</v>
      </c>
      <c r="I92" s="274" t="s">
        <v>1776</v>
      </c>
      <c r="J92" s="274">
        <v>255</v>
      </c>
      <c r="K92" s="288"/>
    </row>
    <row r="93" s="1" customFormat="1" ht="15" customHeight="1">
      <c r="B93" s="299"/>
      <c r="C93" s="274" t="s">
        <v>1804</v>
      </c>
      <c r="D93" s="274"/>
      <c r="E93" s="274"/>
      <c r="F93" s="297" t="s">
        <v>1774</v>
      </c>
      <c r="G93" s="298"/>
      <c r="H93" s="274" t="s">
        <v>1805</v>
      </c>
      <c r="I93" s="274" t="s">
        <v>1806</v>
      </c>
      <c r="J93" s="274"/>
      <c r="K93" s="288"/>
    </row>
    <row r="94" s="1" customFormat="1" ht="15" customHeight="1">
      <c r="B94" s="299"/>
      <c r="C94" s="274" t="s">
        <v>1807</v>
      </c>
      <c r="D94" s="274"/>
      <c r="E94" s="274"/>
      <c r="F94" s="297" t="s">
        <v>1774</v>
      </c>
      <c r="G94" s="298"/>
      <c r="H94" s="274" t="s">
        <v>1808</v>
      </c>
      <c r="I94" s="274" t="s">
        <v>1809</v>
      </c>
      <c r="J94" s="274"/>
      <c r="K94" s="288"/>
    </row>
    <row r="95" s="1" customFormat="1" ht="15" customHeight="1">
      <c r="B95" s="299"/>
      <c r="C95" s="274" t="s">
        <v>1810</v>
      </c>
      <c r="D95" s="274"/>
      <c r="E95" s="274"/>
      <c r="F95" s="297" t="s">
        <v>1774</v>
      </c>
      <c r="G95" s="298"/>
      <c r="H95" s="274" t="s">
        <v>1810</v>
      </c>
      <c r="I95" s="274" t="s">
        <v>1809</v>
      </c>
      <c r="J95" s="274"/>
      <c r="K95" s="288"/>
    </row>
    <row r="96" s="1" customFormat="1" ht="15" customHeight="1">
      <c r="B96" s="299"/>
      <c r="C96" s="274" t="s">
        <v>39</v>
      </c>
      <c r="D96" s="274"/>
      <c r="E96" s="274"/>
      <c r="F96" s="297" t="s">
        <v>1774</v>
      </c>
      <c r="G96" s="298"/>
      <c r="H96" s="274" t="s">
        <v>1811</v>
      </c>
      <c r="I96" s="274" t="s">
        <v>1809</v>
      </c>
      <c r="J96" s="274"/>
      <c r="K96" s="288"/>
    </row>
    <row r="97" s="1" customFormat="1" ht="15" customHeight="1">
      <c r="B97" s="299"/>
      <c r="C97" s="274" t="s">
        <v>49</v>
      </c>
      <c r="D97" s="274"/>
      <c r="E97" s="274"/>
      <c r="F97" s="297" t="s">
        <v>1774</v>
      </c>
      <c r="G97" s="298"/>
      <c r="H97" s="274" t="s">
        <v>1812</v>
      </c>
      <c r="I97" s="274" t="s">
        <v>1809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1813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1768</v>
      </c>
      <c r="D103" s="289"/>
      <c r="E103" s="289"/>
      <c r="F103" s="289" t="s">
        <v>1769</v>
      </c>
      <c r="G103" s="290"/>
      <c r="H103" s="289" t="s">
        <v>55</v>
      </c>
      <c r="I103" s="289" t="s">
        <v>58</v>
      </c>
      <c r="J103" s="289" t="s">
        <v>1770</v>
      </c>
      <c r="K103" s="288"/>
    </row>
    <row r="104" s="1" customFormat="1" ht="17.25" customHeight="1">
      <c r="B104" s="286"/>
      <c r="C104" s="291" t="s">
        <v>1771</v>
      </c>
      <c r="D104" s="291"/>
      <c r="E104" s="291"/>
      <c r="F104" s="292" t="s">
        <v>1772</v>
      </c>
      <c r="G104" s="293"/>
      <c r="H104" s="291"/>
      <c r="I104" s="291"/>
      <c r="J104" s="291" t="s">
        <v>1773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54</v>
      </c>
      <c r="D106" s="296"/>
      <c r="E106" s="296"/>
      <c r="F106" s="297" t="s">
        <v>1774</v>
      </c>
      <c r="G106" s="274"/>
      <c r="H106" s="274" t="s">
        <v>1814</v>
      </c>
      <c r="I106" s="274" t="s">
        <v>1776</v>
      </c>
      <c r="J106" s="274">
        <v>20</v>
      </c>
      <c r="K106" s="288"/>
    </row>
    <row r="107" s="1" customFormat="1" ht="15" customHeight="1">
      <c r="B107" s="286"/>
      <c r="C107" s="274" t="s">
        <v>1777</v>
      </c>
      <c r="D107" s="274"/>
      <c r="E107" s="274"/>
      <c r="F107" s="297" t="s">
        <v>1774</v>
      </c>
      <c r="G107" s="274"/>
      <c r="H107" s="274" t="s">
        <v>1814</v>
      </c>
      <c r="I107" s="274" t="s">
        <v>1776</v>
      </c>
      <c r="J107" s="274">
        <v>120</v>
      </c>
      <c r="K107" s="288"/>
    </row>
    <row r="108" s="1" customFormat="1" ht="15" customHeight="1">
      <c r="B108" s="299"/>
      <c r="C108" s="274" t="s">
        <v>1779</v>
      </c>
      <c r="D108" s="274"/>
      <c r="E108" s="274"/>
      <c r="F108" s="297" t="s">
        <v>1780</v>
      </c>
      <c r="G108" s="274"/>
      <c r="H108" s="274" t="s">
        <v>1814</v>
      </c>
      <c r="I108" s="274" t="s">
        <v>1776</v>
      </c>
      <c r="J108" s="274">
        <v>50</v>
      </c>
      <c r="K108" s="288"/>
    </row>
    <row r="109" s="1" customFormat="1" ht="15" customHeight="1">
      <c r="B109" s="299"/>
      <c r="C109" s="274" t="s">
        <v>1782</v>
      </c>
      <c r="D109" s="274"/>
      <c r="E109" s="274"/>
      <c r="F109" s="297" t="s">
        <v>1774</v>
      </c>
      <c r="G109" s="274"/>
      <c r="H109" s="274" t="s">
        <v>1814</v>
      </c>
      <c r="I109" s="274" t="s">
        <v>1784</v>
      </c>
      <c r="J109" s="274"/>
      <c r="K109" s="288"/>
    </row>
    <row r="110" s="1" customFormat="1" ht="15" customHeight="1">
      <c r="B110" s="299"/>
      <c r="C110" s="274" t="s">
        <v>1793</v>
      </c>
      <c r="D110" s="274"/>
      <c r="E110" s="274"/>
      <c r="F110" s="297" t="s">
        <v>1780</v>
      </c>
      <c r="G110" s="274"/>
      <c r="H110" s="274" t="s">
        <v>1814</v>
      </c>
      <c r="I110" s="274" t="s">
        <v>1776</v>
      </c>
      <c r="J110" s="274">
        <v>50</v>
      </c>
      <c r="K110" s="288"/>
    </row>
    <row r="111" s="1" customFormat="1" ht="15" customHeight="1">
      <c r="B111" s="299"/>
      <c r="C111" s="274" t="s">
        <v>1801</v>
      </c>
      <c r="D111" s="274"/>
      <c r="E111" s="274"/>
      <c r="F111" s="297" t="s">
        <v>1780</v>
      </c>
      <c r="G111" s="274"/>
      <c r="H111" s="274" t="s">
        <v>1814</v>
      </c>
      <c r="I111" s="274" t="s">
        <v>1776</v>
      </c>
      <c r="J111" s="274">
        <v>50</v>
      </c>
      <c r="K111" s="288"/>
    </row>
    <row r="112" s="1" customFormat="1" ht="15" customHeight="1">
      <c r="B112" s="299"/>
      <c r="C112" s="274" t="s">
        <v>1799</v>
      </c>
      <c r="D112" s="274"/>
      <c r="E112" s="274"/>
      <c r="F112" s="297" t="s">
        <v>1780</v>
      </c>
      <c r="G112" s="274"/>
      <c r="H112" s="274" t="s">
        <v>1814</v>
      </c>
      <c r="I112" s="274" t="s">
        <v>1776</v>
      </c>
      <c r="J112" s="274">
        <v>50</v>
      </c>
      <c r="K112" s="288"/>
    </row>
    <row r="113" s="1" customFormat="1" ht="15" customHeight="1">
      <c r="B113" s="299"/>
      <c r="C113" s="274" t="s">
        <v>54</v>
      </c>
      <c r="D113" s="274"/>
      <c r="E113" s="274"/>
      <c r="F113" s="297" t="s">
        <v>1774</v>
      </c>
      <c r="G113" s="274"/>
      <c r="H113" s="274" t="s">
        <v>1815</v>
      </c>
      <c r="I113" s="274" t="s">
        <v>1776</v>
      </c>
      <c r="J113" s="274">
        <v>20</v>
      </c>
      <c r="K113" s="288"/>
    </row>
    <row r="114" s="1" customFormat="1" ht="15" customHeight="1">
      <c r="B114" s="299"/>
      <c r="C114" s="274" t="s">
        <v>1816</v>
      </c>
      <c r="D114" s="274"/>
      <c r="E114" s="274"/>
      <c r="F114" s="297" t="s">
        <v>1774</v>
      </c>
      <c r="G114" s="274"/>
      <c r="H114" s="274" t="s">
        <v>1817</v>
      </c>
      <c r="I114" s="274" t="s">
        <v>1776</v>
      </c>
      <c r="J114" s="274">
        <v>120</v>
      </c>
      <c r="K114" s="288"/>
    </row>
    <row r="115" s="1" customFormat="1" ht="15" customHeight="1">
      <c r="B115" s="299"/>
      <c r="C115" s="274" t="s">
        <v>39</v>
      </c>
      <c r="D115" s="274"/>
      <c r="E115" s="274"/>
      <c r="F115" s="297" t="s">
        <v>1774</v>
      </c>
      <c r="G115" s="274"/>
      <c r="H115" s="274" t="s">
        <v>1818</v>
      </c>
      <c r="I115" s="274" t="s">
        <v>1809</v>
      </c>
      <c r="J115" s="274"/>
      <c r="K115" s="288"/>
    </row>
    <row r="116" s="1" customFormat="1" ht="15" customHeight="1">
      <c r="B116" s="299"/>
      <c r="C116" s="274" t="s">
        <v>49</v>
      </c>
      <c r="D116" s="274"/>
      <c r="E116" s="274"/>
      <c r="F116" s="297" t="s">
        <v>1774</v>
      </c>
      <c r="G116" s="274"/>
      <c r="H116" s="274" t="s">
        <v>1819</v>
      </c>
      <c r="I116" s="274" t="s">
        <v>1809</v>
      </c>
      <c r="J116" s="274"/>
      <c r="K116" s="288"/>
    </row>
    <row r="117" s="1" customFormat="1" ht="15" customHeight="1">
      <c r="B117" s="299"/>
      <c r="C117" s="274" t="s">
        <v>58</v>
      </c>
      <c r="D117" s="274"/>
      <c r="E117" s="274"/>
      <c r="F117" s="297" t="s">
        <v>1774</v>
      </c>
      <c r="G117" s="274"/>
      <c r="H117" s="274" t="s">
        <v>1820</v>
      </c>
      <c r="I117" s="274" t="s">
        <v>1821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1822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1768</v>
      </c>
      <c r="D123" s="289"/>
      <c r="E123" s="289"/>
      <c r="F123" s="289" t="s">
        <v>1769</v>
      </c>
      <c r="G123" s="290"/>
      <c r="H123" s="289" t="s">
        <v>55</v>
      </c>
      <c r="I123" s="289" t="s">
        <v>58</v>
      </c>
      <c r="J123" s="289" t="s">
        <v>1770</v>
      </c>
      <c r="K123" s="318"/>
    </row>
    <row r="124" s="1" customFormat="1" ht="17.25" customHeight="1">
      <c r="B124" s="317"/>
      <c r="C124" s="291" t="s">
        <v>1771</v>
      </c>
      <c r="D124" s="291"/>
      <c r="E124" s="291"/>
      <c r="F124" s="292" t="s">
        <v>1772</v>
      </c>
      <c r="G124" s="293"/>
      <c r="H124" s="291"/>
      <c r="I124" s="291"/>
      <c r="J124" s="291" t="s">
        <v>1773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1777</v>
      </c>
      <c r="D126" s="296"/>
      <c r="E126" s="296"/>
      <c r="F126" s="297" t="s">
        <v>1774</v>
      </c>
      <c r="G126" s="274"/>
      <c r="H126" s="274" t="s">
        <v>1814</v>
      </c>
      <c r="I126" s="274" t="s">
        <v>1776</v>
      </c>
      <c r="J126" s="274">
        <v>120</v>
      </c>
      <c r="K126" s="322"/>
    </row>
    <row r="127" s="1" customFormat="1" ht="15" customHeight="1">
      <c r="B127" s="319"/>
      <c r="C127" s="274" t="s">
        <v>1823</v>
      </c>
      <c r="D127" s="274"/>
      <c r="E127" s="274"/>
      <c r="F127" s="297" t="s">
        <v>1774</v>
      </c>
      <c r="G127" s="274"/>
      <c r="H127" s="274" t="s">
        <v>1824</v>
      </c>
      <c r="I127" s="274" t="s">
        <v>1776</v>
      </c>
      <c r="J127" s="274" t="s">
        <v>1825</v>
      </c>
      <c r="K127" s="322"/>
    </row>
    <row r="128" s="1" customFormat="1" ht="15" customHeight="1">
      <c r="B128" s="319"/>
      <c r="C128" s="274" t="s">
        <v>1722</v>
      </c>
      <c r="D128" s="274"/>
      <c r="E128" s="274"/>
      <c r="F128" s="297" t="s">
        <v>1774</v>
      </c>
      <c r="G128" s="274"/>
      <c r="H128" s="274" t="s">
        <v>1826</v>
      </c>
      <c r="I128" s="274" t="s">
        <v>1776</v>
      </c>
      <c r="J128" s="274" t="s">
        <v>1825</v>
      </c>
      <c r="K128" s="322"/>
    </row>
    <row r="129" s="1" customFormat="1" ht="15" customHeight="1">
      <c r="B129" s="319"/>
      <c r="C129" s="274" t="s">
        <v>1785</v>
      </c>
      <c r="D129" s="274"/>
      <c r="E129" s="274"/>
      <c r="F129" s="297" t="s">
        <v>1780</v>
      </c>
      <c r="G129" s="274"/>
      <c r="H129" s="274" t="s">
        <v>1786</v>
      </c>
      <c r="I129" s="274" t="s">
        <v>1776</v>
      </c>
      <c r="J129" s="274">
        <v>15</v>
      </c>
      <c r="K129" s="322"/>
    </row>
    <row r="130" s="1" customFormat="1" ht="15" customHeight="1">
      <c r="B130" s="319"/>
      <c r="C130" s="300" t="s">
        <v>1787</v>
      </c>
      <c r="D130" s="300"/>
      <c r="E130" s="300"/>
      <c r="F130" s="301" t="s">
        <v>1780</v>
      </c>
      <c r="G130" s="300"/>
      <c r="H130" s="300" t="s">
        <v>1788</v>
      </c>
      <c r="I130" s="300" t="s">
        <v>1776</v>
      </c>
      <c r="J130" s="300">
        <v>15</v>
      </c>
      <c r="K130" s="322"/>
    </row>
    <row r="131" s="1" customFormat="1" ht="15" customHeight="1">
      <c r="B131" s="319"/>
      <c r="C131" s="300" t="s">
        <v>1789</v>
      </c>
      <c r="D131" s="300"/>
      <c r="E131" s="300"/>
      <c r="F131" s="301" t="s">
        <v>1780</v>
      </c>
      <c r="G131" s="300"/>
      <c r="H131" s="300" t="s">
        <v>1790</v>
      </c>
      <c r="I131" s="300" t="s">
        <v>1776</v>
      </c>
      <c r="J131" s="300">
        <v>20</v>
      </c>
      <c r="K131" s="322"/>
    </row>
    <row r="132" s="1" customFormat="1" ht="15" customHeight="1">
      <c r="B132" s="319"/>
      <c r="C132" s="300" t="s">
        <v>1791</v>
      </c>
      <c r="D132" s="300"/>
      <c r="E132" s="300"/>
      <c r="F132" s="301" t="s">
        <v>1780</v>
      </c>
      <c r="G132" s="300"/>
      <c r="H132" s="300" t="s">
        <v>1792</v>
      </c>
      <c r="I132" s="300" t="s">
        <v>1776</v>
      </c>
      <c r="J132" s="300">
        <v>20</v>
      </c>
      <c r="K132" s="322"/>
    </row>
    <row r="133" s="1" customFormat="1" ht="15" customHeight="1">
      <c r="B133" s="319"/>
      <c r="C133" s="274" t="s">
        <v>1779</v>
      </c>
      <c r="D133" s="274"/>
      <c r="E133" s="274"/>
      <c r="F133" s="297" t="s">
        <v>1780</v>
      </c>
      <c r="G133" s="274"/>
      <c r="H133" s="274" t="s">
        <v>1814</v>
      </c>
      <c r="I133" s="274" t="s">
        <v>1776</v>
      </c>
      <c r="J133" s="274">
        <v>50</v>
      </c>
      <c r="K133" s="322"/>
    </row>
    <row r="134" s="1" customFormat="1" ht="15" customHeight="1">
      <c r="B134" s="319"/>
      <c r="C134" s="274" t="s">
        <v>1793</v>
      </c>
      <c r="D134" s="274"/>
      <c r="E134" s="274"/>
      <c r="F134" s="297" t="s">
        <v>1780</v>
      </c>
      <c r="G134" s="274"/>
      <c r="H134" s="274" t="s">
        <v>1814</v>
      </c>
      <c r="I134" s="274" t="s">
        <v>1776</v>
      </c>
      <c r="J134" s="274">
        <v>50</v>
      </c>
      <c r="K134" s="322"/>
    </row>
    <row r="135" s="1" customFormat="1" ht="15" customHeight="1">
      <c r="B135" s="319"/>
      <c r="C135" s="274" t="s">
        <v>1799</v>
      </c>
      <c r="D135" s="274"/>
      <c r="E135" s="274"/>
      <c r="F135" s="297" t="s">
        <v>1780</v>
      </c>
      <c r="G135" s="274"/>
      <c r="H135" s="274" t="s">
        <v>1814</v>
      </c>
      <c r="I135" s="274" t="s">
        <v>1776</v>
      </c>
      <c r="J135" s="274">
        <v>50</v>
      </c>
      <c r="K135" s="322"/>
    </row>
    <row r="136" s="1" customFormat="1" ht="15" customHeight="1">
      <c r="B136" s="319"/>
      <c r="C136" s="274" t="s">
        <v>1801</v>
      </c>
      <c r="D136" s="274"/>
      <c r="E136" s="274"/>
      <c r="F136" s="297" t="s">
        <v>1780</v>
      </c>
      <c r="G136" s="274"/>
      <c r="H136" s="274" t="s">
        <v>1814</v>
      </c>
      <c r="I136" s="274" t="s">
        <v>1776</v>
      </c>
      <c r="J136" s="274">
        <v>50</v>
      </c>
      <c r="K136" s="322"/>
    </row>
    <row r="137" s="1" customFormat="1" ht="15" customHeight="1">
      <c r="B137" s="319"/>
      <c r="C137" s="274" t="s">
        <v>1802</v>
      </c>
      <c r="D137" s="274"/>
      <c r="E137" s="274"/>
      <c r="F137" s="297" t="s">
        <v>1780</v>
      </c>
      <c r="G137" s="274"/>
      <c r="H137" s="274" t="s">
        <v>1827</v>
      </c>
      <c r="I137" s="274" t="s">
        <v>1776</v>
      </c>
      <c r="J137" s="274">
        <v>255</v>
      </c>
      <c r="K137" s="322"/>
    </row>
    <row r="138" s="1" customFormat="1" ht="15" customHeight="1">
      <c r="B138" s="319"/>
      <c r="C138" s="274" t="s">
        <v>1804</v>
      </c>
      <c r="D138" s="274"/>
      <c r="E138" s="274"/>
      <c r="F138" s="297" t="s">
        <v>1774</v>
      </c>
      <c r="G138" s="274"/>
      <c r="H138" s="274" t="s">
        <v>1828</v>
      </c>
      <c r="I138" s="274" t="s">
        <v>1806</v>
      </c>
      <c r="J138" s="274"/>
      <c r="K138" s="322"/>
    </row>
    <row r="139" s="1" customFormat="1" ht="15" customHeight="1">
      <c r="B139" s="319"/>
      <c r="C139" s="274" t="s">
        <v>1807</v>
      </c>
      <c r="D139" s="274"/>
      <c r="E139" s="274"/>
      <c r="F139" s="297" t="s">
        <v>1774</v>
      </c>
      <c r="G139" s="274"/>
      <c r="H139" s="274" t="s">
        <v>1829</v>
      </c>
      <c r="I139" s="274" t="s">
        <v>1809</v>
      </c>
      <c r="J139" s="274"/>
      <c r="K139" s="322"/>
    </row>
    <row r="140" s="1" customFormat="1" ht="15" customHeight="1">
      <c r="B140" s="319"/>
      <c r="C140" s="274" t="s">
        <v>1810</v>
      </c>
      <c r="D140" s="274"/>
      <c r="E140" s="274"/>
      <c r="F140" s="297" t="s">
        <v>1774</v>
      </c>
      <c r="G140" s="274"/>
      <c r="H140" s="274" t="s">
        <v>1810</v>
      </c>
      <c r="I140" s="274" t="s">
        <v>1809</v>
      </c>
      <c r="J140" s="274"/>
      <c r="K140" s="322"/>
    </row>
    <row r="141" s="1" customFormat="1" ht="15" customHeight="1">
      <c r="B141" s="319"/>
      <c r="C141" s="274" t="s">
        <v>39</v>
      </c>
      <c r="D141" s="274"/>
      <c r="E141" s="274"/>
      <c r="F141" s="297" t="s">
        <v>1774</v>
      </c>
      <c r="G141" s="274"/>
      <c r="H141" s="274" t="s">
        <v>1830</v>
      </c>
      <c r="I141" s="274" t="s">
        <v>1809</v>
      </c>
      <c r="J141" s="274"/>
      <c r="K141" s="322"/>
    </row>
    <row r="142" s="1" customFormat="1" ht="15" customHeight="1">
      <c r="B142" s="319"/>
      <c r="C142" s="274" t="s">
        <v>1831</v>
      </c>
      <c r="D142" s="274"/>
      <c r="E142" s="274"/>
      <c r="F142" s="297" t="s">
        <v>1774</v>
      </c>
      <c r="G142" s="274"/>
      <c r="H142" s="274" t="s">
        <v>1832</v>
      </c>
      <c r="I142" s="274" t="s">
        <v>1809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1833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1768</v>
      </c>
      <c r="D148" s="289"/>
      <c r="E148" s="289"/>
      <c r="F148" s="289" t="s">
        <v>1769</v>
      </c>
      <c r="G148" s="290"/>
      <c r="H148" s="289" t="s">
        <v>55</v>
      </c>
      <c r="I148" s="289" t="s">
        <v>58</v>
      </c>
      <c r="J148" s="289" t="s">
        <v>1770</v>
      </c>
      <c r="K148" s="288"/>
    </row>
    <row r="149" s="1" customFormat="1" ht="17.25" customHeight="1">
      <c r="B149" s="286"/>
      <c r="C149" s="291" t="s">
        <v>1771</v>
      </c>
      <c r="D149" s="291"/>
      <c r="E149" s="291"/>
      <c r="F149" s="292" t="s">
        <v>1772</v>
      </c>
      <c r="G149" s="293"/>
      <c r="H149" s="291"/>
      <c r="I149" s="291"/>
      <c r="J149" s="291" t="s">
        <v>1773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1777</v>
      </c>
      <c r="D151" s="274"/>
      <c r="E151" s="274"/>
      <c r="F151" s="327" t="s">
        <v>1774</v>
      </c>
      <c r="G151" s="274"/>
      <c r="H151" s="326" t="s">
        <v>1814</v>
      </c>
      <c r="I151" s="326" t="s">
        <v>1776</v>
      </c>
      <c r="J151" s="326">
        <v>120</v>
      </c>
      <c r="K151" s="322"/>
    </row>
    <row r="152" s="1" customFormat="1" ht="15" customHeight="1">
      <c r="B152" s="299"/>
      <c r="C152" s="326" t="s">
        <v>1823</v>
      </c>
      <c r="D152" s="274"/>
      <c r="E152" s="274"/>
      <c r="F152" s="327" t="s">
        <v>1774</v>
      </c>
      <c r="G152" s="274"/>
      <c r="H152" s="326" t="s">
        <v>1834</v>
      </c>
      <c r="I152" s="326" t="s">
        <v>1776</v>
      </c>
      <c r="J152" s="326" t="s">
        <v>1825</v>
      </c>
      <c r="K152" s="322"/>
    </row>
    <row r="153" s="1" customFormat="1" ht="15" customHeight="1">
      <c r="B153" s="299"/>
      <c r="C153" s="326" t="s">
        <v>1722</v>
      </c>
      <c r="D153" s="274"/>
      <c r="E153" s="274"/>
      <c r="F153" s="327" t="s">
        <v>1774</v>
      </c>
      <c r="G153" s="274"/>
      <c r="H153" s="326" t="s">
        <v>1835</v>
      </c>
      <c r="I153" s="326" t="s">
        <v>1776</v>
      </c>
      <c r="J153" s="326" t="s">
        <v>1825</v>
      </c>
      <c r="K153" s="322"/>
    </row>
    <row r="154" s="1" customFormat="1" ht="15" customHeight="1">
      <c r="B154" s="299"/>
      <c r="C154" s="326" t="s">
        <v>1779</v>
      </c>
      <c r="D154" s="274"/>
      <c r="E154" s="274"/>
      <c r="F154" s="327" t="s">
        <v>1780</v>
      </c>
      <c r="G154" s="274"/>
      <c r="H154" s="326" t="s">
        <v>1814</v>
      </c>
      <c r="I154" s="326" t="s">
        <v>1776</v>
      </c>
      <c r="J154" s="326">
        <v>50</v>
      </c>
      <c r="K154" s="322"/>
    </row>
    <row r="155" s="1" customFormat="1" ht="15" customHeight="1">
      <c r="B155" s="299"/>
      <c r="C155" s="326" t="s">
        <v>1782</v>
      </c>
      <c r="D155" s="274"/>
      <c r="E155" s="274"/>
      <c r="F155" s="327" t="s">
        <v>1774</v>
      </c>
      <c r="G155" s="274"/>
      <c r="H155" s="326" t="s">
        <v>1814</v>
      </c>
      <c r="I155" s="326" t="s">
        <v>1784</v>
      </c>
      <c r="J155" s="326"/>
      <c r="K155" s="322"/>
    </row>
    <row r="156" s="1" customFormat="1" ht="15" customHeight="1">
      <c r="B156" s="299"/>
      <c r="C156" s="326" t="s">
        <v>1793</v>
      </c>
      <c r="D156" s="274"/>
      <c r="E156" s="274"/>
      <c r="F156" s="327" t="s">
        <v>1780</v>
      </c>
      <c r="G156" s="274"/>
      <c r="H156" s="326" t="s">
        <v>1814</v>
      </c>
      <c r="I156" s="326" t="s">
        <v>1776</v>
      </c>
      <c r="J156" s="326">
        <v>50</v>
      </c>
      <c r="K156" s="322"/>
    </row>
    <row r="157" s="1" customFormat="1" ht="15" customHeight="1">
      <c r="B157" s="299"/>
      <c r="C157" s="326" t="s">
        <v>1801</v>
      </c>
      <c r="D157" s="274"/>
      <c r="E157" s="274"/>
      <c r="F157" s="327" t="s">
        <v>1780</v>
      </c>
      <c r="G157" s="274"/>
      <c r="H157" s="326" t="s">
        <v>1814</v>
      </c>
      <c r="I157" s="326" t="s">
        <v>1776</v>
      </c>
      <c r="J157" s="326">
        <v>50</v>
      </c>
      <c r="K157" s="322"/>
    </row>
    <row r="158" s="1" customFormat="1" ht="15" customHeight="1">
      <c r="B158" s="299"/>
      <c r="C158" s="326" t="s">
        <v>1799</v>
      </c>
      <c r="D158" s="274"/>
      <c r="E158" s="274"/>
      <c r="F158" s="327" t="s">
        <v>1780</v>
      </c>
      <c r="G158" s="274"/>
      <c r="H158" s="326" t="s">
        <v>1814</v>
      </c>
      <c r="I158" s="326" t="s">
        <v>1776</v>
      </c>
      <c r="J158" s="326">
        <v>50</v>
      </c>
      <c r="K158" s="322"/>
    </row>
    <row r="159" s="1" customFormat="1" ht="15" customHeight="1">
      <c r="B159" s="299"/>
      <c r="C159" s="326" t="s">
        <v>134</v>
      </c>
      <c r="D159" s="274"/>
      <c r="E159" s="274"/>
      <c r="F159" s="327" t="s">
        <v>1774</v>
      </c>
      <c r="G159" s="274"/>
      <c r="H159" s="326" t="s">
        <v>1836</v>
      </c>
      <c r="I159" s="326" t="s">
        <v>1776</v>
      </c>
      <c r="J159" s="326" t="s">
        <v>1837</v>
      </c>
      <c r="K159" s="322"/>
    </row>
    <row r="160" s="1" customFormat="1" ht="15" customHeight="1">
      <c r="B160" s="299"/>
      <c r="C160" s="326" t="s">
        <v>1838</v>
      </c>
      <c r="D160" s="274"/>
      <c r="E160" s="274"/>
      <c r="F160" s="327" t="s">
        <v>1774</v>
      </c>
      <c r="G160" s="274"/>
      <c r="H160" s="326" t="s">
        <v>1839</v>
      </c>
      <c r="I160" s="326" t="s">
        <v>1809</v>
      </c>
      <c r="J160" s="326"/>
      <c r="K160" s="322"/>
    </row>
    <row r="16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="1" customFormat="1" ht="45" customHeight="1">
      <c r="B165" s="264"/>
      <c r="C165" s="265" t="s">
        <v>1840</v>
      </c>
      <c r="D165" s="265"/>
      <c r="E165" s="265"/>
      <c r="F165" s="265"/>
      <c r="G165" s="265"/>
      <c r="H165" s="265"/>
      <c r="I165" s="265"/>
      <c r="J165" s="265"/>
      <c r="K165" s="266"/>
    </row>
    <row r="166" s="1" customFormat="1" ht="17.25" customHeight="1">
      <c r="B166" s="264"/>
      <c r="C166" s="289" t="s">
        <v>1768</v>
      </c>
      <c r="D166" s="289"/>
      <c r="E166" s="289"/>
      <c r="F166" s="289" t="s">
        <v>1769</v>
      </c>
      <c r="G166" s="331"/>
      <c r="H166" s="332" t="s">
        <v>55</v>
      </c>
      <c r="I166" s="332" t="s">
        <v>58</v>
      </c>
      <c r="J166" s="289" t="s">
        <v>1770</v>
      </c>
      <c r="K166" s="266"/>
    </row>
    <row r="167" s="1" customFormat="1" ht="17.25" customHeight="1">
      <c r="B167" s="267"/>
      <c r="C167" s="291" t="s">
        <v>1771</v>
      </c>
      <c r="D167" s="291"/>
      <c r="E167" s="291"/>
      <c r="F167" s="292" t="s">
        <v>1772</v>
      </c>
      <c r="G167" s="333"/>
      <c r="H167" s="334"/>
      <c r="I167" s="334"/>
      <c r="J167" s="291" t="s">
        <v>1773</v>
      </c>
      <c r="K167" s="269"/>
    </row>
    <row r="168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="1" customFormat="1" ht="15" customHeight="1">
      <c r="B169" s="299"/>
      <c r="C169" s="274" t="s">
        <v>1777</v>
      </c>
      <c r="D169" s="274"/>
      <c r="E169" s="274"/>
      <c r="F169" s="297" t="s">
        <v>1774</v>
      </c>
      <c r="G169" s="274"/>
      <c r="H169" s="274" t="s">
        <v>1814</v>
      </c>
      <c r="I169" s="274" t="s">
        <v>1776</v>
      </c>
      <c r="J169" s="274">
        <v>120</v>
      </c>
      <c r="K169" s="322"/>
    </row>
    <row r="170" s="1" customFormat="1" ht="15" customHeight="1">
      <c r="B170" s="299"/>
      <c r="C170" s="274" t="s">
        <v>1823</v>
      </c>
      <c r="D170" s="274"/>
      <c r="E170" s="274"/>
      <c r="F170" s="297" t="s">
        <v>1774</v>
      </c>
      <c r="G170" s="274"/>
      <c r="H170" s="274" t="s">
        <v>1824</v>
      </c>
      <c r="I170" s="274" t="s">
        <v>1776</v>
      </c>
      <c r="J170" s="274" t="s">
        <v>1825</v>
      </c>
      <c r="K170" s="322"/>
    </row>
    <row r="171" s="1" customFormat="1" ht="15" customHeight="1">
      <c r="B171" s="299"/>
      <c r="C171" s="274" t="s">
        <v>1722</v>
      </c>
      <c r="D171" s="274"/>
      <c r="E171" s="274"/>
      <c r="F171" s="297" t="s">
        <v>1774</v>
      </c>
      <c r="G171" s="274"/>
      <c r="H171" s="274" t="s">
        <v>1841</v>
      </c>
      <c r="I171" s="274" t="s">
        <v>1776</v>
      </c>
      <c r="J171" s="274" t="s">
        <v>1825</v>
      </c>
      <c r="K171" s="322"/>
    </row>
    <row r="172" s="1" customFormat="1" ht="15" customHeight="1">
      <c r="B172" s="299"/>
      <c r="C172" s="274" t="s">
        <v>1779</v>
      </c>
      <c r="D172" s="274"/>
      <c r="E172" s="274"/>
      <c r="F172" s="297" t="s">
        <v>1780</v>
      </c>
      <c r="G172" s="274"/>
      <c r="H172" s="274" t="s">
        <v>1841</v>
      </c>
      <c r="I172" s="274" t="s">
        <v>1776</v>
      </c>
      <c r="J172" s="274">
        <v>50</v>
      </c>
      <c r="K172" s="322"/>
    </row>
    <row r="173" s="1" customFormat="1" ht="15" customHeight="1">
      <c r="B173" s="299"/>
      <c r="C173" s="274" t="s">
        <v>1782</v>
      </c>
      <c r="D173" s="274"/>
      <c r="E173" s="274"/>
      <c r="F173" s="297" t="s">
        <v>1774</v>
      </c>
      <c r="G173" s="274"/>
      <c r="H173" s="274" t="s">
        <v>1841</v>
      </c>
      <c r="I173" s="274" t="s">
        <v>1784</v>
      </c>
      <c r="J173" s="274"/>
      <c r="K173" s="322"/>
    </row>
    <row r="174" s="1" customFormat="1" ht="15" customHeight="1">
      <c r="B174" s="299"/>
      <c r="C174" s="274" t="s">
        <v>1793</v>
      </c>
      <c r="D174" s="274"/>
      <c r="E174" s="274"/>
      <c r="F174" s="297" t="s">
        <v>1780</v>
      </c>
      <c r="G174" s="274"/>
      <c r="H174" s="274" t="s">
        <v>1841</v>
      </c>
      <c r="I174" s="274" t="s">
        <v>1776</v>
      </c>
      <c r="J174" s="274">
        <v>50</v>
      </c>
      <c r="K174" s="322"/>
    </row>
    <row r="175" s="1" customFormat="1" ht="15" customHeight="1">
      <c r="B175" s="299"/>
      <c r="C175" s="274" t="s">
        <v>1801</v>
      </c>
      <c r="D175" s="274"/>
      <c r="E175" s="274"/>
      <c r="F175" s="297" t="s">
        <v>1780</v>
      </c>
      <c r="G175" s="274"/>
      <c r="H175" s="274" t="s">
        <v>1841</v>
      </c>
      <c r="I175" s="274" t="s">
        <v>1776</v>
      </c>
      <c r="J175" s="274">
        <v>50</v>
      </c>
      <c r="K175" s="322"/>
    </row>
    <row r="176" s="1" customFormat="1" ht="15" customHeight="1">
      <c r="B176" s="299"/>
      <c r="C176" s="274" t="s">
        <v>1799</v>
      </c>
      <c r="D176" s="274"/>
      <c r="E176" s="274"/>
      <c r="F176" s="297" t="s">
        <v>1780</v>
      </c>
      <c r="G176" s="274"/>
      <c r="H176" s="274" t="s">
        <v>1841</v>
      </c>
      <c r="I176" s="274" t="s">
        <v>1776</v>
      </c>
      <c r="J176" s="274">
        <v>50</v>
      </c>
      <c r="K176" s="322"/>
    </row>
    <row r="177" s="1" customFormat="1" ht="15" customHeight="1">
      <c r="B177" s="299"/>
      <c r="C177" s="274" t="s">
        <v>153</v>
      </c>
      <c r="D177" s="274"/>
      <c r="E177" s="274"/>
      <c r="F177" s="297" t="s">
        <v>1774</v>
      </c>
      <c r="G177" s="274"/>
      <c r="H177" s="274" t="s">
        <v>1842</v>
      </c>
      <c r="I177" s="274" t="s">
        <v>1843</v>
      </c>
      <c r="J177" s="274"/>
      <c r="K177" s="322"/>
    </row>
    <row r="178" s="1" customFormat="1" ht="15" customHeight="1">
      <c r="B178" s="299"/>
      <c r="C178" s="274" t="s">
        <v>58</v>
      </c>
      <c r="D178" s="274"/>
      <c r="E178" s="274"/>
      <c r="F178" s="297" t="s">
        <v>1774</v>
      </c>
      <c r="G178" s="274"/>
      <c r="H178" s="274" t="s">
        <v>1844</v>
      </c>
      <c r="I178" s="274" t="s">
        <v>1845</v>
      </c>
      <c r="J178" s="274">
        <v>1</v>
      </c>
      <c r="K178" s="322"/>
    </row>
    <row r="179" s="1" customFormat="1" ht="15" customHeight="1">
      <c r="B179" s="299"/>
      <c r="C179" s="274" t="s">
        <v>54</v>
      </c>
      <c r="D179" s="274"/>
      <c r="E179" s="274"/>
      <c r="F179" s="297" t="s">
        <v>1774</v>
      </c>
      <c r="G179" s="274"/>
      <c r="H179" s="274" t="s">
        <v>1846</v>
      </c>
      <c r="I179" s="274" t="s">
        <v>1776</v>
      </c>
      <c r="J179" s="274">
        <v>20</v>
      </c>
      <c r="K179" s="322"/>
    </row>
    <row r="180" s="1" customFormat="1" ht="15" customHeight="1">
      <c r="B180" s="299"/>
      <c r="C180" s="274" t="s">
        <v>55</v>
      </c>
      <c r="D180" s="274"/>
      <c r="E180" s="274"/>
      <c r="F180" s="297" t="s">
        <v>1774</v>
      </c>
      <c r="G180" s="274"/>
      <c r="H180" s="274" t="s">
        <v>1847</v>
      </c>
      <c r="I180" s="274" t="s">
        <v>1776</v>
      </c>
      <c r="J180" s="274">
        <v>255</v>
      </c>
      <c r="K180" s="322"/>
    </row>
    <row r="181" s="1" customFormat="1" ht="15" customHeight="1">
      <c r="B181" s="299"/>
      <c r="C181" s="274" t="s">
        <v>154</v>
      </c>
      <c r="D181" s="274"/>
      <c r="E181" s="274"/>
      <c r="F181" s="297" t="s">
        <v>1774</v>
      </c>
      <c r="G181" s="274"/>
      <c r="H181" s="274" t="s">
        <v>1738</v>
      </c>
      <c r="I181" s="274" t="s">
        <v>1776</v>
      </c>
      <c r="J181" s="274">
        <v>10</v>
      </c>
      <c r="K181" s="322"/>
    </row>
    <row r="182" s="1" customFormat="1" ht="15" customHeight="1">
      <c r="B182" s="299"/>
      <c r="C182" s="274" t="s">
        <v>155</v>
      </c>
      <c r="D182" s="274"/>
      <c r="E182" s="274"/>
      <c r="F182" s="297" t="s">
        <v>1774</v>
      </c>
      <c r="G182" s="274"/>
      <c r="H182" s="274" t="s">
        <v>1848</v>
      </c>
      <c r="I182" s="274" t="s">
        <v>1809</v>
      </c>
      <c r="J182" s="274"/>
      <c r="K182" s="322"/>
    </row>
    <row r="183" s="1" customFormat="1" ht="15" customHeight="1">
      <c r="B183" s="299"/>
      <c r="C183" s="274" t="s">
        <v>1849</v>
      </c>
      <c r="D183" s="274"/>
      <c r="E183" s="274"/>
      <c r="F183" s="297" t="s">
        <v>1774</v>
      </c>
      <c r="G183" s="274"/>
      <c r="H183" s="274" t="s">
        <v>1850</v>
      </c>
      <c r="I183" s="274" t="s">
        <v>1809</v>
      </c>
      <c r="J183" s="274"/>
      <c r="K183" s="322"/>
    </row>
    <row r="184" s="1" customFormat="1" ht="15" customHeight="1">
      <c r="B184" s="299"/>
      <c r="C184" s="274" t="s">
        <v>1838</v>
      </c>
      <c r="D184" s="274"/>
      <c r="E184" s="274"/>
      <c r="F184" s="297" t="s">
        <v>1774</v>
      </c>
      <c r="G184" s="274"/>
      <c r="H184" s="274" t="s">
        <v>1851</v>
      </c>
      <c r="I184" s="274" t="s">
        <v>1809</v>
      </c>
      <c r="J184" s="274"/>
      <c r="K184" s="322"/>
    </row>
    <row r="185" s="1" customFormat="1" ht="15" customHeight="1">
      <c r="B185" s="299"/>
      <c r="C185" s="274" t="s">
        <v>157</v>
      </c>
      <c r="D185" s="274"/>
      <c r="E185" s="274"/>
      <c r="F185" s="297" t="s">
        <v>1780</v>
      </c>
      <c r="G185" s="274"/>
      <c r="H185" s="274" t="s">
        <v>1852</v>
      </c>
      <c r="I185" s="274" t="s">
        <v>1776</v>
      </c>
      <c r="J185" s="274">
        <v>50</v>
      </c>
      <c r="K185" s="322"/>
    </row>
    <row r="186" s="1" customFormat="1" ht="15" customHeight="1">
      <c r="B186" s="299"/>
      <c r="C186" s="274" t="s">
        <v>1853</v>
      </c>
      <c r="D186" s="274"/>
      <c r="E186" s="274"/>
      <c r="F186" s="297" t="s">
        <v>1780</v>
      </c>
      <c r="G186" s="274"/>
      <c r="H186" s="274" t="s">
        <v>1854</v>
      </c>
      <c r="I186" s="274" t="s">
        <v>1855</v>
      </c>
      <c r="J186" s="274"/>
      <c r="K186" s="322"/>
    </row>
    <row r="187" s="1" customFormat="1" ht="15" customHeight="1">
      <c r="B187" s="299"/>
      <c r="C187" s="274" t="s">
        <v>1856</v>
      </c>
      <c r="D187" s="274"/>
      <c r="E187" s="274"/>
      <c r="F187" s="297" t="s">
        <v>1780</v>
      </c>
      <c r="G187" s="274"/>
      <c r="H187" s="274" t="s">
        <v>1857</v>
      </c>
      <c r="I187" s="274" t="s">
        <v>1855</v>
      </c>
      <c r="J187" s="274"/>
      <c r="K187" s="322"/>
    </row>
    <row r="188" s="1" customFormat="1" ht="15" customHeight="1">
      <c r="B188" s="299"/>
      <c r="C188" s="274" t="s">
        <v>1858</v>
      </c>
      <c r="D188" s="274"/>
      <c r="E188" s="274"/>
      <c r="F188" s="297" t="s">
        <v>1780</v>
      </c>
      <c r="G188" s="274"/>
      <c r="H188" s="274" t="s">
        <v>1859</v>
      </c>
      <c r="I188" s="274" t="s">
        <v>1855</v>
      </c>
      <c r="J188" s="274"/>
      <c r="K188" s="322"/>
    </row>
    <row r="189" s="1" customFormat="1" ht="15" customHeight="1">
      <c r="B189" s="299"/>
      <c r="C189" s="335" t="s">
        <v>1860</v>
      </c>
      <c r="D189" s="274"/>
      <c r="E189" s="274"/>
      <c r="F189" s="297" t="s">
        <v>1780</v>
      </c>
      <c r="G189" s="274"/>
      <c r="H189" s="274" t="s">
        <v>1861</v>
      </c>
      <c r="I189" s="274" t="s">
        <v>1862</v>
      </c>
      <c r="J189" s="336" t="s">
        <v>1863</v>
      </c>
      <c r="K189" s="322"/>
    </row>
    <row r="190" s="1" customFormat="1" ht="15" customHeight="1">
      <c r="B190" s="299"/>
      <c r="C190" s="335" t="s">
        <v>43</v>
      </c>
      <c r="D190" s="274"/>
      <c r="E190" s="274"/>
      <c r="F190" s="297" t="s">
        <v>1774</v>
      </c>
      <c r="G190" s="274"/>
      <c r="H190" s="271" t="s">
        <v>1864</v>
      </c>
      <c r="I190" s="274" t="s">
        <v>1865</v>
      </c>
      <c r="J190" s="274"/>
      <c r="K190" s="322"/>
    </row>
    <row r="191" s="1" customFormat="1" ht="15" customHeight="1">
      <c r="B191" s="299"/>
      <c r="C191" s="335" t="s">
        <v>1866</v>
      </c>
      <c r="D191" s="274"/>
      <c r="E191" s="274"/>
      <c r="F191" s="297" t="s">
        <v>1774</v>
      </c>
      <c r="G191" s="274"/>
      <c r="H191" s="274" t="s">
        <v>1867</v>
      </c>
      <c r="I191" s="274" t="s">
        <v>1809</v>
      </c>
      <c r="J191" s="274"/>
      <c r="K191" s="322"/>
    </row>
    <row r="192" s="1" customFormat="1" ht="15" customHeight="1">
      <c r="B192" s="299"/>
      <c r="C192" s="335" t="s">
        <v>1868</v>
      </c>
      <c r="D192" s="274"/>
      <c r="E192" s="274"/>
      <c r="F192" s="297" t="s">
        <v>1774</v>
      </c>
      <c r="G192" s="274"/>
      <c r="H192" s="274" t="s">
        <v>1869</v>
      </c>
      <c r="I192" s="274" t="s">
        <v>1809</v>
      </c>
      <c r="J192" s="274"/>
      <c r="K192" s="322"/>
    </row>
    <row r="193" s="1" customFormat="1" ht="15" customHeight="1">
      <c r="B193" s="299"/>
      <c r="C193" s="335" t="s">
        <v>1870</v>
      </c>
      <c r="D193" s="274"/>
      <c r="E193" s="274"/>
      <c r="F193" s="297" t="s">
        <v>1780</v>
      </c>
      <c r="G193" s="274"/>
      <c r="H193" s="274" t="s">
        <v>1871</v>
      </c>
      <c r="I193" s="274" t="s">
        <v>1809</v>
      </c>
      <c r="J193" s="274"/>
      <c r="K193" s="322"/>
    </row>
    <row r="194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="1" customFormat="1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="1" customFormat="1" ht="21">
      <c r="B199" s="264"/>
      <c r="C199" s="265" t="s">
        <v>1872</v>
      </c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5.5" customHeight="1">
      <c r="B200" s="264"/>
      <c r="C200" s="338" t="s">
        <v>1873</v>
      </c>
      <c r="D200" s="338"/>
      <c r="E200" s="338"/>
      <c r="F200" s="338" t="s">
        <v>1874</v>
      </c>
      <c r="G200" s="339"/>
      <c r="H200" s="338" t="s">
        <v>1875</v>
      </c>
      <c r="I200" s="338"/>
      <c r="J200" s="338"/>
      <c r="K200" s="266"/>
    </row>
    <row r="20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="1" customFormat="1" ht="15" customHeight="1">
      <c r="B202" s="299"/>
      <c r="C202" s="274" t="s">
        <v>1865</v>
      </c>
      <c r="D202" s="274"/>
      <c r="E202" s="274"/>
      <c r="F202" s="297" t="s">
        <v>44</v>
      </c>
      <c r="G202" s="274"/>
      <c r="H202" s="274" t="s">
        <v>1876</v>
      </c>
      <c r="I202" s="274"/>
      <c r="J202" s="274"/>
      <c r="K202" s="322"/>
    </row>
    <row r="203" s="1" customFormat="1" ht="15" customHeight="1">
      <c r="B203" s="299"/>
      <c r="C203" s="274"/>
      <c r="D203" s="274"/>
      <c r="E203" s="274"/>
      <c r="F203" s="297" t="s">
        <v>45</v>
      </c>
      <c r="G203" s="274"/>
      <c r="H203" s="274" t="s">
        <v>1877</v>
      </c>
      <c r="I203" s="274"/>
      <c r="J203" s="274"/>
      <c r="K203" s="322"/>
    </row>
    <row r="204" s="1" customFormat="1" ht="15" customHeight="1">
      <c r="B204" s="299"/>
      <c r="C204" s="274"/>
      <c r="D204" s="274"/>
      <c r="E204" s="274"/>
      <c r="F204" s="297" t="s">
        <v>48</v>
      </c>
      <c r="G204" s="274"/>
      <c r="H204" s="274" t="s">
        <v>1878</v>
      </c>
      <c r="I204" s="274"/>
      <c r="J204" s="274"/>
      <c r="K204" s="322"/>
    </row>
    <row r="205" s="1" customFormat="1" ht="15" customHeight="1">
      <c r="B205" s="299"/>
      <c r="C205" s="274"/>
      <c r="D205" s="274"/>
      <c r="E205" s="274"/>
      <c r="F205" s="297" t="s">
        <v>46</v>
      </c>
      <c r="G205" s="274"/>
      <c r="H205" s="274" t="s">
        <v>1879</v>
      </c>
      <c r="I205" s="274"/>
      <c r="J205" s="274"/>
      <c r="K205" s="322"/>
    </row>
    <row r="206" s="1" customFormat="1" ht="15" customHeight="1">
      <c r="B206" s="299"/>
      <c r="C206" s="274"/>
      <c r="D206" s="274"/>
      <c r="E206" s="274"/>
      <c r="F206" s="297" t="s">
        <v>47</v>
      </c>
      <c r="G206" s="274"/>
      <c r="H206" s="274" t="s">
        <v>1880</v>
      </c>
      <c r="I206" s="274"/>
      <c r="J206" s="274"/>
      <c r="K206" s="322"/>
    </row>
    <row r="207" s="1" customFormat="1" ht="15" customHeight="1">
      <c r="B207" s="299"/>
      <c r="C207" s="274"/>
      <c r="D207" s="274"/>
      <c r="E207" s="274"/>
      <c r="F207" s="297"/>
      <c r="G207" s="274"/>
      <c r="H207" s="274"/>
      <c r="I207" s="274"/>
      <c r="J207" s="274"/>
      <c r="K207" s="322"/>
    </row>
    <row r="208" s="1" customFormat="1" ht="15" customHeight="1">
      <c r="B208" s="299"/>
      <c r="C208" s="274" t="s">
        <v>1821</v>
      </c>
      <c r="D208" s="274"/>
      <c r="E208" s="274"/>
      <c r="F208" s="297" t="s">
        <v>80</v>
      </c>
      <c r="G208" s="274"/>
      <c r="H208" s="274" t="s">
        <v>1881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1718</v>
      </c>
      <c r="G209" s="274"/>
      <c r="H209" s="274" t="s">
        <v>1719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1716</v>
      </c>
      <c r="G210" s="274"/>
      <c r="H210" s="274" t="s">
        <v>1882</v>
      </c>
      <c r="I210" s="274"/>
      <c r="J210" s="274"/>
      <c r="K210" s="322"/>
    </row>
    <row r="211" s="1" customFormat="1" ht="15" customHeight="1">
      <c r="B211" s="340"/>
      <c r="C211" s="274"/>
      <c r="D211" s="274"/>
      <c r="E211" s="274"/>
      <c r="F211" s="297" t="s">
        <v>1720</v>
      </c>
      <c r="G211" s="335"/>
      <c r="H211" s="326" t="s">
        <v>1721</v>
      </c>
      <c r="I211" s="326"/>
      <c r="J211" s="326"/>
      <c r="K211" s="341"/>
    </row>
    <row r="212" s="1" customFormat="1" ht="15" customHeight="1">
      <c r="B212" s="340"/>
      <c r="C212" s="274"/>
      <c r="D212" s="274"/>
      <c r="E212" s="274"/>
      <c r="F212" s="297" t="s">
        <v>1110</v>
      </c>
      <c r="G212" s="335"/>
      <c r="H212" s="326" t="s">
        <v>1883</v>
      </c>
      <c r="I212" s="326"/>
      <c r="J212" s="326"/>
      <c r="K212" s="341"/>
    </row>
    <row r="213" s="1" customFormat="1" ht="15" customHeight="1">
      <c r="B213" s="340"/>
      <c r="C213" s="274"/>
      <c r="D213" s="274"/>
      <c r="E213" s="274"/>
      <c r="F213" s="297"/>
      <c r="G213" s="335"/>
      <c r="H213" s="326"/>
      <c r="I213" s="326"/>
      <c r="J213" s="326"/>
      <c r="K213" s="341"/>
    </row>
    <row r="214" s="1" customFormat="1" ht="15" customHeight="1">
      <c r="B214" s="340"/>
      <c r="C214" s="274" t="s">
        <v>1845</v>
      </c>
      <c r="D214" s="274"/>
      <c r="E214" s="274"/>
      <c r="F214" s="297">
        <v>1</v>
      </c>
      <c r="G214" s="335"/>
      <c r="H214" s="326" t="s">
        <v>1884</v>
      </c>
      <c r="I214" s="326"/>
      <c r="J214" s="326"/>
      <c r="K214" s="341"/>
    </row>
    <row r="215" s="1" customFormat="1" ht="15" customHeight="1">
      <c r="B215" s="340"/>
      <c r="C215" s="274"/>
      <c r="D215" s="274"/>
      <c r="E215" s="274"/>
      <c r="F215" s="297">
        <v>2</v>
      </c>
      <c r="G215" s="335"/>
      <c r="H215" s="326" t="s">
        <v>1885</v>
      </c>
      <c r="I215" s="326"/>
      <c r="J215" s="326"/>
      <c r="K215" s="341"/>
    </row>
    <row r="216" s="1" customFormat="1" ht="15" customHeight="1">
      <c r="B216" s="340"/>
      <c r="C216" s="274"/>
      <c r="D216" s="274"/>
      <c r="E216" s="274"/>
      <c r="F216" s="297">
        <v>3</v>
      </c>
      <c r="G216" s="335"/>
      <c r="H216" s="326" t="s">
        <v>1886</v>
      </c>
      <c r="I216" s="326"/>
      <c r="J216" s="326"/>
      <c r="K216" s="341"/>
    </row>
    <row r="217" s="1" customFormat="1" ht="15" customHeight="1">
      <c r="B217" s="340"/>
      <c r="C217" s="274"/>
      <c r="D217" s="274"/>
      <c r="E217" s="274"/>
      <c r="F217" s="297">
        <v>4</v>
      </c>
      <c r="G217" s="335"/>
      <c r="H217" s="326" t="s">
        <v>1887</v>
      </c>
      <c r="I217" s="326"/>
      <c r="J217" s="326"/>
      <c r="K217" s="341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ROUND((SUM(BE94:BE287)),  2)</f>
        <v>0</v>
      </c>
      <c r="G33" s="38"/>
      <c r="H33" s="38"/>
      <c r="I33" s="148">
        <v>0.20999999999999999</v>
      </c>
      <c r="J33" s="147">
        <f>ROUND(((SUM(BE94:BE287))*I33),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ROUND((SUM(BF94:BF287)),  2)</f>
        <v>0</v>
      </c>
      <c r="G34" s="38"/>
      <c r="H34" s="38"/>
      <c r="I34" s="148">
        <v>0.14999999999999999</v>
      </c>
      <c r="J34" s="147">
        <f>ROUND(((SUM(BF94:BF287))*I34),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ROUND((SUM(BG94:BG287)),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ROUND((SUM(BH94:BH287)),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ROUND((SUM(BI94:BI287)),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SO101.1 - Polní cesta C2 - extravilán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J151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140</v>
      </c>
      <c r="E63" s="174"/>
      <c r="F63" s="174"/>
      <c r="G63" s="174"/>
      <c r="H63" s="174"/>
      <c r="I63" s="174"/>
      <c r="J63" s="175">
        <f>J156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141</v>
      </c>
      <c r="E64" s="174"/>
      <c r="F64" s="174"/>
      <c r="G64" s="174"/>
      <c r="H64" s="174"/>
      <c r="I64" s="174"/>
      <c r="J64" s="175">
        <f>J168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142</v>
      </c>
      <c r="E65" s="174"/>
      <c r="F65" s="174"/>
      <c r="G65" s="174"/>
      <c r="H65" s="174"/>
      <c r="I65" s="174"/>
      <c r="J65" s="175">
        <f>J196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143</v>
      </c>
      <c r="E66" s="174"/>
      <c r="F66" s="174"/>
      <c r="G66" s="174"/>
      <c r="H66" s="174"/>
      <c r="I66" s="174"/>
      <c r="J66" s="175">
        <f>J235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144</v>
      </c>
      <c r="E67" s="174"/>
      <c r="F67" s="174"/>
      <c r="G67" s="174"/>
      <c r="H67" s="174"/>
      <c r="I67" s="174"/>
      <c r="J67" s="175">
        <f>J239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145</v>
      </c>
      <c r="E68" s="168"/>
      <c r="F68" s="168"/>
      <c r="G68" s="168"/>
      <c r="H68" s="168"/>
      <c r="I68" s="168"/>
      <c r="J68" s="169">
        <f>J242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146</v>
      </c>
      <c r="E69" s="174"/>
      <c r="F69" s="174"/>
      <c r="G69" s="174"/>
      <c r="H69" s="174"/>
      <c r="I69" s="174"/>
      <c r="J69" s="175">
        <f>J243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147</v>
      </c>
      <c r="E70" s="174"/>
      <c r="F70" s="174"/>
      <c r="G70" s="174"/>
      <c r="H70" s="174"/>
      <c r="I70" s="174"/>
      <c r="J70" s="175">
        <f>J262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148</v>
      </c>
      <c r="E71" s="174"/>
      <c r="F71" s="174"/>
      <c r="G71" s="174"/>
      <c r="H71" s="174"/>
      <c r="I71" s="174"/>
      <c r="J71" s="175">
        <f>J266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149</v>
      </c>
      <c r="E72" s="174"/>
      <c r="F72" s="174"/>
      <c r="G72" s="174"/>
      <c r="H72" s="174"/>
      <c r="I72" s="174"/>
      <c r="J72" s="175">
        <f>J270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150</v>
      </c>
      <c r="E73" s="174"/>
      <c r="F73" s="174"/>
      <c r="G73" s="174"/>
      <c r="H73" s="174"/>
      <c r="I73" s="174"/>
      <c r="J73" s="175">
        <f>J280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151</v>
      </c>
      <c r="E74" s="174"/>
      <c r="F74" s="174"/>
      <c r="G74" s="174"/>
      <c r="H74" s="174"/>
      <c r="I74" s="174"/>
      <c r="J74" s="175">
        <f>J284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152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60" t="str">
        <f>E7</f>
        <v>Realizace Hynkov I. etapa 20230320</v>
      </c>
      <c r="F84" s="32"/>
      <c r="G84" s="32"/>
      <c r="H84" s="32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130</v>
      </c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E9</f>
        <v>SO101.1 - Polní cesta C2 - extravilán</v>
      </c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F12</f>
        <v>k.ú. Hynkov</v>
      </c>
      <c r="G88" s="40"/>
      <c r="H88" s="40"/>
      <c r="I88" s="32" t="s">
        <v>23</v>
      </c>
      <c r="J88" s="72" t="str">
        <f>IF(J12="","",J12)</f>
        <v>20. 3. 2023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E15</f>
        <v>SPÚ Krajský pozemkový úřad pro Olomoucký kraj</v>
      </c>
      <c r="G90" s="40"/>
      <c r="H90" s="40"/>
      <c r="I90" s="32" t="s">
        <v>31</v>
      </c>
      <c r="J90" s="36" t="str">
        <f>E21</f>
        <v xml:space="preserve"> 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IF(E18="","",E18)</f>
        <v>Vyplň údaj</v>
      </c>
      <c r="G91" s="40"/>
      <c r="H91" s="40"/>
      <c r="I91" s="32" t="s">
        <v>34</v>
      </c>
      <c r="J91" s="36" t="str">
        <f>E24</f>
        <v>AGERIS s.r.o.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77"/>
      <c r="B93" s="178"/>
      <c r="C93" s="179" t="s">
        <v>153</v>
      </c>
      <c r="D93" s="180" t="s">
        <v>58</v>
      </c>
      <c r="E93" s="180" t="s">
        <v>54</v>
      </c>
      <c r="F93" s="180" t="s">
        <v>55</v>
      </c>
      <c r="G93" s="180" t="s">
        <v>154</v>
      </c>
      <c r="H93" s="180" t="s">
        <v>155</v>
      </c>
      <c r="I93" s="180" t="s">
        <v>156</v>
      </c>
      <c r="J93" s="180" t="s">
        <v>135</v>
      </c>
      <c r="K93" s="181" t="s">
        <v>157</v>
      </c>
      <c r="L93" s="182"/>
      <c r="M93" s="92" t="s">
        <v>19</v>
      </c>
      <c r="N93" s="93" t="s">
        <v>43</v>
      </c>
      <c r="O93" s="93" t="s">
        <v>158</v>
      </c>
      <c r="P93" s="93" t="s">
        <v>159</v>
      </c>
      <c r="Q93" s="93" t="s">
        <v>160</v>
      </c>
      <c r="R93" s="93" t="s">
        <v>161</v>
      </c>
      <c r="S93" s="93" t="s">
        <v>162</v>
      </c>
      <c r="T93" s="94" t="s">
        <v>163</v>
      </c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</row>
    <row r="94" s="2" customFormat="1" ht="22.8" customHeight="1">
      <c r="A94" s="38"/>
      <c r="B94" s="39"/>
      <c r="C94" s="99" t="s">
        <v>164</v>
      </c>
      <c r="D94" s="40"/>
      <c r="E94" s="40"/>
      <c r="F94" s="40"/>
      <c r="G94" s="40"/>
      <c r="H94" s="40"/>
      <c r="I94" s="40"/>
      <c r="J94" s="183">
        <f>BK94</f>
        <v>0</v>
      </c>
      <c r="K94" s="40"/>
      <c r="L94" s="44"/>
      <c r="M94" s="95"/>
      <c r="N94" s="184"/>
      <c r="O94" s="96"/>
      <c r="P94" s="185">
        <f>P95+P242</f>
        <v>0</v>
      </c>
      <c r="Q94" s="96"/>
      <c r="R94" s="185">
        <f>R95+R242</f>
        <v>6436.9143494015998</v>
      </c>
      <c r="S94" s="96"/>
      <c r="T94" s="186">
        <f>T95+T242</f>
        <v>200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72</v>
      </c>
      <c r="AU94" s="17" t="s">
        <v>136</v>
      </c>
      <c r="BK94" s="187">
        <f>BK95+BK242</f>
        <v>0</v>
      </c>
    </row>
    <row r="95" s="12" customFormat="1" ht="25.92" customHeight="1">
      <c r="A95" s="12"/>
      <c r="B95" s="188"/>
      <c r="C95" s="189"/>
      <c r="D95" s="190" t="s">
        <v>72</v>
      </c>
      <c r="E95" s="191" t="s">
        <v>165</v>
      </c>
      <c r="F95" s="191" t="s">
        <v>166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P96+P151+P156+P168+P196+P235+P239</f>
        <v>0</v>
      </c>
      <c r="Q95" s="196"/>
      <c r="R95" s="197">
        <f>R96+R151+R156+R168+R196+R235+R239</f>
        <v>6436.9143494015998</v>
      </c>
      <c r="S95" s="196"/>
      <c r="T95" s="198">
        <f>T96+T151+T156+T168+T196+T235+T239</f>
        <v>200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81</v>
      </c>
      <c r="AT95" s="200" t="s">
        <v>72</v>
      </c>
      <c r="AU95" s="200" t="s">
        <v>73</v>
      </c>
      <c r="AY95" s="199" t="s">
        <v>167</v>
      </c>
      <c r="BK95" s="201">
        <f>BK96+BK151+BK156+BK168+BK196+BK235+BK239</f>
        <v>0</v>
      </c>
    </row>
    <row r="96" s="12" customFormat="1" ht="22.8" customHeight="1">
      <c r="A96" s="12"/>
      <c r="B96" s="188"/>
      <c r="C96" s="189"/>
      <c r="D96" s="190" t="s">
        <v>72</v>
      </c>
      <c r="E96" s="202" t="s">
        <v>81</v>
      </c>
      <c r="F96" s="202" t="s">
        <v>168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SUM(P97:P150)</f>
        <v>0</v>
      </c>
      <c r="Q96" s="196"/>
      <c r="R96" s="197">
        <f>SUM(R97:R150)</f>
        <v>0.1326</v>
      </c>
      <c r="S96" s="196"/>
      <c r="T96" s="198">
        <f>SUM(T97:T150)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81</v>
      </c>
      <c r="AT96" s="200" t="s">
        <v>72</v>
      </c>
      <c r="AU96" s="200" t="s">
        <v>81</v>
      </c>
      <c r="AY96" s="199" t="s">
        <v>167</v>
      </c>
      <c r="BK96" s="201">
        <f>SUM(BK97:BK150)</f>
        <v>0</v>
      </c>
    </row>
    <row r="97" s="2" customFormat="1" ht="16.5" customHeight="1">
      <c r="A97" s="38"/>
      <c r="B97" s="39"/>
      <c r="C97" s="204" t="s">
        <v>81</v>
      </c>
      <c r="D97" s="204" t="s">
        <v>169</v>
      </c>
      <c r="E97" s="205" t="s">
        <v>170</v>
      </c>
      <c r="F97" s="206" t="s">
        <v>171</v>
      </c>
      <c r="G97" s="207" t="s">
        <v>172</v>
      </c>
      <c r="H97" s="208">
        <v>1230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173</v>
      </c>
      <c r="AT97" s="215" t="s">
        <v>169</v>
      </c>
      <c r="AU97" s="215" t="s">
        <v>83</v>
      </c>
      <c r="AY97" s="17" t="s">
        <v>167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173</v>
      </c>
      <c r="BM97" s="215" t="s">
        <v>174</v>
      </c>
    </row>
    <row r="98" s="2" customFormat="1">
      <c r="A98" s="38"/>
      <c r="B98" s="39"/>
      <c r="C98" s="40"/>
      <c r="D98" s="217" t="s">
        <v>175</v>
      </c>
      <c r="E98" s="40"/>
      <c r="F98" s="218" t="s">
        <v>176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178</v>
      </c>
      <c r="G99" s="223"/>
      <c r="H99" s="226">
        <v>1230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73</v>
      </c>
      <c r="AY99" s="232" t="s">
        <v>167</v>
      </c>
    </row>
    <row r="100" s="14" customFormat="1">
      <c r="A100" s="14"/>
      <c r="B100" s="233"/>
      <c r="C100" s="234"/>
      <c r="D100" s="217" t="s">
        <v>177</v>
      </c>
      <c r="E100" s="235" t="s">
        <v>19</v>
      </c>
      <c r="F100" s="236" t="s">
        <v>179</v>
      </c>
      <c r="G100" s="234"/>
      <c r="H100" s="237">
        <v>1230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3" t="s">
        <v>177</v>
      </c>
      <c r="AU100" s="243" t="s">
        <v>83</v>
      </c>
      <c r="AV100" s="14" t="s">
        <v>173</v>
      </c>
      <c r="AW100" s="14" t="s">
        <v>33</v>
      </c>
      <c r="AX100" s="14" t="s">
        <v>81</v>
      </c>
      <c r="AY100" s="243" t="s">
        <v>167</v>
      </c>
    </row>
    <row r="101" s="2" customFormat="1" ht="16.5" customHeight="1">
      <c r="A101" s="38"/>
      <c r="B101" s="39"/>
      <c r="C101" s="204" t="s">
        <v>83</v>
      </c>
      <c r="D101" s="204" t="s">
        <v>169</v>
      </c>
      <c r="E101" s="205" t="s">
        <v>180</v>
      </c>
      <c r="F101" s="206" t="s">
        <v>181</v>
      </c>
      <c r="G101" s="207" t="s">
        <v>182</v>
      </c>
      <c r="H101" s="208">
        <v>3858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184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186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187</v>
      </c>
      <c r="G103" s="223"/>
      <c r="H103" s="226">
        <v>3858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21.75" customHeight="1">
      <c r="A104" s="38"/>
      <c r="B104" s="39"/>
      <c r="C104" s="204" t="s">
        <v>188</v>
      </c>
      <c r="D104" s="204" t="s">
        <v>169</v>
      </c>
      <c r="E104" s="205" t="s">
        <v>189</v>
      </c>
      <c r="F104" s="206" t="s">
        <v>190</v>
      </c>
      <c r="G104" s="207" t="s">
        <v>172</v>
      </c>
      <c r="H104" s="208">
        <v>1230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191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192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2" customFormat="1">
      <c r="A106" s="38"/>
      <c r="B106" s="39"/>
      <c r="C106" s="40"/>
      <c r="D106" s="217" t="s">
        <v>175</v>
      </c>
      <c r="E106" s="40"/>
      <c r="F106" s="218" t="s">
        <v>193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194</v>
      </c>
      <c r="G107" s="223"/>
      <c r="H107" s="226">
        <v>1230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4.15" customHeight="1">
      <c r="A108" s="38"/>
      <c r="B108" s="39"/>
      <c r="C108" s="204" t="s">
        <v>173</v>
      </c>
      <c r="D108" s="204" t="s">
        <v>169</v>
      </c>
      <c r="E108" s="205" t="s">
        <v>195</v>
      </c>
      <c r="F108" s="206" t="s">
        <v>196</v>
      </c>
      <c r="G108" s="207" t="s">
        <v>172</v>
      </c>
      <c r="H108" s="208">
        <v>93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197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198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199</v>
      </c>
      <c r="G110" s="223"/>
      <c r="H110" s="226">
        <v>93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81</v>
      </c>
      <c r="AY110" s="232" t="s">
        <v>167</v>
      </c>
    </row>
    <row r="111" s="2" customFormat="1" ht="24.15" customHeight="1">
      <c r="A111" s="38"/>
      <c r="B111" s="39"/>
      <c r="C111" s="204" t="s">
        <v>200</v>
      </c>
      <c r="D111" s="204" t="s">
        <v>169</v>
      </c>
      <c r="E111" s="205" t="s">
        <v>201</v>
      </c>
      <c r="F111" s="206" t="s">
        <v>202</v>
      </c>
      <c r="G111" s="207" t="s">
        <v>172</v>
      </c>
      <c r="H111" s="208">
        <v>9.5999999999999996</v>
      </c>
      <c r="I111" s="209"/>
      <c r="J111" s="210">
        <f>ROUND(I111*H111,2)</f>
        <v>0</v>
      </c>
      <c r="K111" s="206" t="s">
        <v>183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173</v>
      </c>
      <c r="AT111" s="215" t="s">
        <v>169</v>
      </c>
      <c r="AU111" s="215" t="s">
        <v>83</v>
      </c>
      <c r="AY111" s="17" t="s">
        <v>167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173</v>
      </c>
      <c r="BM111" s="215" t="s">
        <v>203</v>
      </c>
    </row>
    <row r="112" s="2" customFormat="1">
      <c r="A112" s="38"/>
      <c r="B112" s="39"/>
      <c r="C112" s="40"/>
      <c r="D112" s="244" t="s">
        <v>185</v>
      </c>
      <c r="E112" s="40"/>
      <c r="F112" s="245" t="s">
        <v>204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185</v>
      </c>
      <c r="AU112" s="17" t="s">
        <v>83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205</v>
      </c>
      <c r="G113" s="223"/>
      <c r="H113" s="226">
        <v>9.5999999999999996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81</v>
      </c>
      <c r="AY113" s="232" t="s">
        <v>167</v>
      </c>
    </row>
    <row r="114" s="2" customFormat="1" ht="37.8" customHeight="1">
      <c r="A114" s="38"/>
      <c r="B114" s="39"/>
      <c r="C114" s="204" t="s">
        <v>206</v>
      </c>
      <c r="D114" s="204" t="s">
        <v>169</v>
      </c>
      <c r="E114" s="205" t="s">
        <v>207</v>
      </c>
      <c r="F114" s="206" t="s">
        <v>208</v>
      </c>
      <c r="G114" s="207" t="s">
        <v>172</v>
      </c>
      <c r="H114" s="208">
        <v>1968</v>
      </c>
      <c r="I114" s="209"/>
      <c r="J114" s="210">
        <f>ROUND(I114*H114,2)</f>
        <v>0</v>
      </c>
      <c r="K114" s="206" t="s">
        <v>183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173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173</v>
      </c>
      <c r="BM114" s="215" t="s">
        <v>209</v>
      </c>
    </row>
    <row r="115" s="2" customFormat="1">
      <c r="A115" s="38"/>
      <c r="B115" s="39"/>
      <c r="C115" s="40"/>
      <c r="D115" s="244" t="s">
        <v>185</v>
      </c>
      <c r="E115" s="40"/>
      <c r="F115" s="245" t="s">
        <v>210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83</v>
      </c>
    </row>
    <row r="116" s="13" customFormat="1">
      <c r="A116" s="13"/>
      <c r="B116" s="222"/>
      <c r="C116" s="223"/>
      <c r="D116" s="217" t="s">
        <v>177</v>
      </c>
      <c r="E116" s="224" t="s">
        <v>19</v>
      </c>
      <c r="F116" s="225" t="s">
        <v>211</v>
      </c>
      <c r="G116" s="223"/>
      <c r="H116" s="226">
        <v>984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177</v>
      </c>
      <c r="AU116" s="232" t="s">
        <v>83</v>
      </c>
      <c r="AV116" s="13" t="s">
        <v>83</v>
      </c>
      <c r="AW116" s="13" t="s">
        <v>33</v>
      </c>
      <c r="AX116" s="13" t="s">
        <v>73</v>
      </c>
      <c r="AY116" s="232" t="s">
        <v>167</v>
      </c>
    </row>
    <row r="117" s="13" customFormat="1">
      <c r="A117" s="13"/>
      <c r="B117" s="222"/>
      <c r="C117" s="223"/>
      <c r="D117" s="217" t="s">
        <v>177</v>
      </c>
      <c r="E117" s="224" t="s">
        <v>19</v>
      </c>
      <c r="F117" s="225" t="s">
        <v>212</v>
      </c>
      <c r="G117" s="223"/>
      <c r="H117" s="226">
        <v>984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177</v>
      </c>
      <c r="AU117" s="232" t="s">
        <v>83</v>
      </c>
      <c r="AV117" s="13" t="s">
        <v>83</v>
      </c>
      <c r="AW117" s="13" t="s">
        <v>33</v>
      </c>
      <c r="AX117" s="13" t="s">
        <v>73</v>
      </c>
      <c r="AY117" s="232" t="s">
        <v>167</v>
      </c>
    </row>
    <row r="118" s="14" customFormat="1">
      <c r="A118" s="14"/>
      <c r="B118" s="233"/>
      <c r="C118" s="234"/>
      <c r="D118" s="217" t="s">
        <v>177</v>
      </c>
      <c r="E118" s="235" t="s">
        <v>19</v>
      </c>
      <c r="F118" s="236" t="s">
        <v>179</v>
      </c>
      <c r="G118" s="234"/>
      <c r="H118" s="237">
        <v>1968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3" t="s">
        <v>177</v>
      </c>
      <c r="AU118" s="243" t="s">
        <v>83</v>
      </c>
      <c r="AV118" s="14" t="s">
        <v>173</v>
      </c>
      <c r="AW118" s="14" t="s">
        <v>33</v>
      </c>
      <c r="AX118" s="14" t="s">
        <v>81</v>
      </c>
      <c r="AY118" s="243" t="s">
        <v>167</v>
      </c>
    </row>
    <row r="119" s="2" customFormat="1" ht="24.15" customHeight="1">
      <c r="A119" s="38"/>
      <c r="B119" s="39"/>
      <c r="C119" s="204" t="s">
        <v>213</v>
      </c>
      <c r="D119" s="204" t="s">
        <v>169</v>
      </c>
      <c r="E119" s="205" t="s">
        <v>214</v>
      </c>
      <c r="F119" s="206" t="s">
        <v>215</v>
      </c>
      <c r="G119" s="207" t="s">
        <v>172</v>
      </c>
      <c r="H119" s="208">
        <v>984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173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216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217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2" customFormat="1">
      <c r="A121" s="38"/>
      <c r="B121" s="39"/>
      <c r="C121" s="40"/>
      <c r="D121" s="217" t="s">
        <v>175</v>
      </c>
      <c r="E121" s="40"/>
      <c r="F121" s="218" t="s">
        <v>218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175</v>
      </c>
      <c r="AU121" s="17" t="s">
        <v>83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219</v>
      </c>
      <c r="G122" s="223"/>
      <c r="H122" s="226">
        <v>984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4" customFormat="1">
      <c r="A123" s="14"/>
      <c r="B123" s="233"/>
      <c r="C123" s="234"/>
      <c r="D123" s="217" t="s">
        <v>177</v>
      </c>
      <c r="E123" s="235" t="s">
        <v>19</v>
      </c>
      <c r="F123" s="236" t="s">
        <v>179</v>
      </c>
      <c r="G123" s="234"/>
      <c r="H123" s="237">
        <v>984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3" t="s">
        <v>177</v>
      </c>
      <c r="AU123" s="243" t="s">
        <v>83</v>
      </c>
      <c r="AV123" s="14" t="s">
        <v>173</v>
      </c>
      <c r="AW123" s="14" t="s">
        <v>33</v>
      </c>
      <c r="AX123" s="14" t="s">
        <v>81</v>
      </c>
      <c r="AY123" s="243" t="s">
        <v>167</v>
      </c>
    </row>
    <row r="124" s="2" customFormat="1" ht="24.15" customHeight="1">
      <c r="A124" s="38"/>
      <c r="B124" s="39"/>
      <c r="C124" s="204" t="s">
        <v>220</v>
      </c>
      <c r="D124" s="204" t="s">
        <v>169</v>
      </c>
      <c r="E124" s="205" t="s">
        <v>221</v>
      </c>
      <c r="F124" s="206" t="s">
        <v>222</v>
      </c>
      <c r="G124" s="207" t="s">
        <v>172</v>
      </c>
      <c r="H124" s="208">
        <v>984</v>
      </c>
      <c r="I124" s="209"/>
      <c r="J124" s="210">
        <f>ROUND(I124*H124,2)</f>
        <v>0</v>
      </c>
      <c r="K124" s="206" t="s">
        <v>183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173</v>
      </c>
      <c r="AT124" s="215" t="s">
        <v>169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223</v>
      </c>
    </row>
    <row r="125" s="2" customFormat="1">
      <c r="A125" s="38"/>
      <c r="B125" s="39"/>
      <c r="C125" s="40"/>
      <c r="D125" s="244" t="s">
        <v>185</v>
      </c>
      <c r="E125" s="40"/>
      <c r="F125" s="245" t="s">
        <v>224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185</v>
      </c>
      <c r="AU125" s="17" t="s">
        <v>83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219</v>
      </c>
      <c r="G126" s="223"/>
      <c r="H126" s="226">
        <v>984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73</v>
      </c>
      <c r="AY126" s="232" t="s">
        <v>167</v>
      </c>
    </row>
    <row r="127" s="14" customFormat="1">
      <c r="A127" s="14"/>
      <c r="B127" s="233"/>
      <c r="C127" s="234"/>
      <c r="D127" s="217" t="s">
        <v>177</v>
      </c>
      <c r="E127" s="235" t="s">
        <v>19</v>
      </c>
      <c r="F127" s="236" t="s">
        <v>179</v>
      </c>
      <c r="G127" s="234"/>
      <c r="H127" s="237">
        <v>984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3" t="s">
        <v>177</v>
      </c>
      <c r="AU127" s="243" t="s">
        <v>83</v>
      </c>
      <c r="AV127" s="14" t="s">
        <v>173</v>
      </c>
      <c r="AW127" s="14" t="s">
        <v>33</v>
      </c>
      <c r="AX127" s="14" t="s">
        <v>81</v>
      </c>
      <c r="AY127" s="243" t="s">
        <v>167</v>
      </c>
    </row>
    <row r="128" s="2" customFormat="1" ht="24.15" customHeight="1">
      <c r="A128" s="38"/>
      <c r="B128" s="39"/>
      <c r="C128" s="204" t="s">
        <v>225</v>
      </c>
      <c r="D128" s="204" t="s">
        <v>169</v>
      </c>
      <c r="E128" s="205" t="s">
        <v>226</v>
      </c>
      <c r="F128" s="206" t="s">
        <v>227</v>
      </c>
      <c r="G128" s="207" t="s">
        <v>172</v>
      </c>
      <c r="H128" s="208">
        <v>984</v>
      </c>
      <c r="I128" s="209"/>
      <c r="J128" s="210">
        <f>ROUND(I128*H128,2)</f>
        <v>0</v>
      </c>
      <c r="K128" s="206" t="s">
        <v>183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173</v>
      </c>
      <c r="AT128" s="215" t="s">
        <v>169</v>
      </c>
      <c r="AU128" s="215" t="s">
        <v>83</v>
      </c>
      <c r="AY128" s="17" t="s">
        <v>167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173</v>
      </c>
      <c r="BM128" s="215" t="s">
        <v>228</v>
      </c>
    </row>
    <row r="129" s="2" customFormat="1">
      <c r="A129" s="38"/>
      <c r="B129" s="39"/>
      <c r="C129" s="40"/>
      <c r="D129" s="244" t="s">
        <v>185</v>
      </c>
      <c r="E129" s="40"/>
      <c r="F129" s="245" t="s">
        <v>229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185</v>
      </c>
      <c r="AU129" s="17" t="s">
        <v>83</v>
      </c>
    </row>
    <row r="130" s="13" customFormat="1">
      <c r="A130" s="13"/>
      <c r="B130" s="222"/>
      <c r="C130" s="223"/>
      <c r="D130" s="217" t="s">
        <v>177</v>
      </c>
      <c r="E130" s="224" t="s">
        <v>19</v>
      </c>
      <c r="F130" s="225" t="s">
        <v>230</v>
      </c>
      <c r="G130" s="223"/>
      <c r="H130" s="226">
        <v>984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177</v>
      </c>
      <c r="AU130" s="232" t="s">
        <v>83</v>
      </c>
      <c r="AV130" s="13" t="s">
        <v>83</v>
      </c>
      <c r="AW130" s="13" t="s">
        <v>33</v>
      </c>
      <c r="AX130" s="13" t="s">
        <v>73</v>
      </c>
      <c r="AY130" s="232" t="s">
        <v>167</v>
      </c>
    </row>
    <row r="131" s="14" customFormat="1">
      <c r="A131" s="14"/>
      <c r="B131" s="233"/>
      <c r="C131" s="234"/>
      <c r="D131" s="217" t="s">
        <v>177</v>
      </c>
      <c r="E131" s="235" t="s">
        <v>19</v>
      </c>
      <c r="F131" s="236" t="s">
        <v>179</v>
      </c>
      <c r="G131" s="234"/>
      <c r="H131" s="237">
        <v>984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3" t="s">
        <v>177</v>
      </c>
      <c r="AU131" s="243" t="s">
        <v>83</v>
      </c>
      <c r="AV131" s="14" t="s">
        <v>173</v>
      </c>
      <c r="AW131" s="14" t="s">
        <v>33</v>
      </c>
      <c r="AX131" s="14" t="s">
        <v>81</v>
      </c>
      <c r="AY131" s="243" t="s">
        <v>167</v>
      </c>
    </row>
    <row r="132" s="2" customFormat="1" ht="37.8" customHeight="1">
      <c r="A132" s="38"/>
      <c r="B132" s="39"/>
      <c r="C132" s="204" t="s">
        <v>231</v>
      </c>
      <c r="D132" s="204" t="s">
        <v>169</v>
      </c>
      <c r="E132" s="205" t="s">
        <v>232</v>
      </c>
      <c r="F132" s="206" t="s">
        <v>233</v>
      </c>
      <c r="G132" s="207" t="s">
        <v>172</v>
      </c>
      <c r="H132" s="208">
        <v>255.59999999999999</v>
      </c>
      <c r="I132" s="209"/>
      <c r="J132" s="210">
        <f>ROUND(I132*H132,2)</f>
        <v>0</v>
      </c>
      <c r="K132" s="206" t="s">
        <v>183</v>
      </c>
      <c r="L132" s="44"/>
      <c r="M132" s="211" t="s">
        <v>19</v>
      </c>
      <c r="N132" s="212" t="s">
        <v>44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173</v>
      </c>
      <c r="AT132" s="215" t="s">
        <v>169</v>
      </c>
      <c r="AU132" s="215" t="s">
        <v>83</v>
      </c>
      <c r="AY132" s="17" t="s">
        <v>167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173</v>
      </c>
      <c r="BM132" s="215" t="s">
        <v>234</v>
      </c>
    </row>
    <row r="133" s="2" customFormat="1">
      <c r="A133" s="38"/>
      <c r="B133" s="39"/>
      <c r="C133" s="40"/>
      <c r="D133" s="244" t="s">
        <v>185</v>
      </c>
      <c r="E133" s="40"/>
      <c r="F133" s="245" t="s">
        <v>235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185</v>
      </c>
      <c r="AU133" s="17" t="s">
        <v>83</v>
      </c>
    </row>
    <row r="134" s="13" customFormat="1">
      <c r="A134" s="13"/>
      <c r="B134" s="222"/>
      <c r="C134" s="223"/>
      <c r="D134" s="217" t="s">
        <v>177</v>
      </c>
      <c r="E134" s="224" t="s">
        <v>19</v>
      </c>
      <c r="F134" s="225" t="s">
        <v>236</v>
      </c>
      <c r="G134" s="223"/>
      <c r="H134" s="226">
        <v>246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177</v>
      </c>
      <c r="AU134" s="232" t="s">
        <v>83</v>
      </c>
      <c r="AV134" s="13" t="s">
        <v>83</v>
      </c>
      <c r="AW134" s="13" t="s">
        <v>33</v>
      </c>
      <c r="AX134" s="13" t="s">
        <v>73</v>
      </c>
      <c r="AY134" s="232" t="s">
        <v>167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205</v>
      </c>
      <c r="G135" s="223"/>
      <c r="H135" s="226">
        <v>9.5999999999999996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73</v>
      </c>
      <c r="AY135" s="232" t="s">
        <v>167</v>
      </c>
    </row>
    <row r="136" s="14" customFormat="1">
      <c r="A136" s="14"/>
      <c r="B136" s="233"/>
      <c r="C136" s="234"/>
      <c r="D136" s="217" t="s">
        <v>177</v>
      </c>
      <c r="E136" s="235" t="s">
        <v>19</v>
      </c>
      <c r="F136" s="236" t="s">
        <v>179</v>
      </c>
      <c r="G136" s="234"/>
      <c r="H136" s="237">
        <v>255.59999999999999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177</v>
      </c>
      <c r="AU136" s="243" t="s">
        <v>83</v>
      </c>
      <c r="AV136" s="14" t="s">
        <v>173</v>
      </c>
      <c r="AW136" s="14" t="s">
        <v>33</v>
      </c>
      <c r="AX136" s="14" t="s">
        <v>81</v>
      </c>
      <c r="AY136" s="243" t="s">
        <v>167</v>
      </c>
    </row>
    <row r="137" s="2" customFormat="1" ht="37.8" customHeight="1">
      <c r="A137" s="38"/>
      <c r="B137" s="39"/>
      <c r="C137" s="204" t="s">
        <v>237</v>
      </c>
      <c r="D137" s="204" t="s">
        <v>169</v>
      </c>
      <c r="E137" s="205" t="s">
        <v>238</v>
      </c>
      <c r="F137" s="206" t="s">
        <v>239</v>
      </c>
      <c r="G137" s="207" t="s">
        <v>172</v>
      </c>
      <c r="H137" s="208">
        <v>2556</v>
      </c>
      <c r="I137" s="209"/>
      <c r="J137" s="210">
        <f>ROUND(I137*H137,2)</f>
        <v>0</v>
      </c>
      <c r="K137" s="206" t="s">
        <v>183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173</v>
      </c>
      <c r="AT137" s="215" t="s">
        <v>169</v>
      </c>
      <c r="AU137" s="215" t="s">
        <v>83</v>
      </c>
      <c r="AY137" s="17" t="s">
        <v>167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173</v>
      </c>
      <c r="BM137" s="215" t="s">
        <v>240</v>
      </c>
    </row>
    <row r="138" s="2" customFormat="1">
      <c r="A138" s="38"/>
      <c r="B138" s="39"/>
      <c r="C138" s="40"/>
      <c r="D138" s="244" t="s">
        <v>185</v>
      </c>
      <c r="E138" s="40"/>
      <c r="F138" s="245" t="s">
        <v>241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83</v>
      </c>
    </row>
    <row r="139" s="2" customFormat="1">
      <c r="A139" s="38"/>
      <c r="B139" s="39"/>
      <c r="C139" s="40"/>
      <c r="D139" s="217" t="s">
        <v>175</v>
      </c>
      <c r="E139" s="40"/>
      <c r="F139" s="218" t="s">
        <v>242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83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243</v>
      </c>
      <c r="G140" s="223"/>
      <c r="H140" s="226">
        <v>2460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73</v>
      </c>
      <c r="AY140" s="232" t="s">
        <v>167</v>
      </c>
    </row>
    <row r="141" s="13" customFormat="1">
      <c r="A141" s="13"/>
      <c r="B141" s="222"/>
      <c r="C141" s="223"/>
      <c r="D141" s="217" t="s">
        <v>177</v>
      </c>
      <c r="E141" s="224" t="s">
        <v>19</v>
      </c>
      <c r="F141" s="225" t="s">
        <v>244</v>
      </c>
      <c r="G141" s="223"/>
      <c r="H141" s="226">
        <v>96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177</v>
      </c>
      <c r="AU141" s="232" t="s">
        <v>83</v>
      </c>
      <c r="AV141" s="13" t="s">
        <v>83</v>
      </c>
      <c r="AW141" s="13" t="s">
        <v>33</v>
      </c>
      <c r="AX141" s="13" t="s">
        <v>73</v>
      </c>
      <c r="AY141" s="232" t="s">
        <v>167</v>
      </c>
    </row>
    <row r="142" s="14" customFormat="1">
      <c r="A142" s="14"/>
      <c r="B142" s="233"/>
      <c r="C142" s="234"/>
      <c r="D142" s="217" t="s">
        <v>177</v>
      </c>
      <c r="E142" s="235" t="s">
        <v>19</v>
      </c>
      <c r="F142" s="236" t="s">
        <v>179</v>
      </c>
      <c r="G142" s="234"/>
      <c r="H142" s="237">
        <v>2556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177</v>
      </c>
      <c r="AU142" s="243" t="s">
        <v>83</v>
      </c>
      <c r="AV142" s="14" t="s">
        <v>173</v>
      </c>
      <c r="AW142" s="14" t="s">
        <v>33</v>
      </c>
      <c r="AX142" s="14" t="s">
        <v>81</v>
      </c>
      <c r="AY142" s="243" t="s">
        <v>167</v>
      </c>
    </row>
    <row r="143" s="2" customFormat="1" ht="24.15" customHeight="1">
      <c r="A143" s="38"/>
      <c r="B143" s="39"/>
      <c r="C143" s="204" t="s">
        <v>245</v>
      </c>
      <c r="D143" s="204" t="s">
        <v>169</v>
      </c>
      <c r="E143" s="205" t="s">
        <v>246</v>
      </c>
      <c r="F143" s="206" t="s">
        <v>247</v>
      </c>
      <c r="G143" s="207" t="s">
        <v>182</v>
      </c>
      <c r="H143" s="208">
        <v>15432</v>
      </c>
      <c r="I143" s="209"/>
      <c r="J143" s="210">
        <f>ROUND(I143*H143,2)</f>
        <v>0</v>
      </c>
      <c r="K143" s="206" t="s">
        <v>183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173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173</v>
      </c>
      <c r="BM143" s="215" t="s">
        <v>248</v>
      </c>
    </row>
    <row r="144" s="2" customFormat="1">
      <c r="A144" s="38"/>
      <c r="B144" s="39"/>
      <c r="C144" s="40"/>
      <c r="D144" s="244" t="s">
        <v>185</v>
      </c>
      <c r="E144" s="40"/>
      <c r="F144" s="245" t="s">
        <v>249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185</v>
      </c>
      <c r="AU144" s="17" t="s">
        <v>83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250</v>
      </c>
      <c r="G145" s="223"/>
      <c r="H145" s="226">
        <v>15432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81</v>
      </c>
      <c r="AY145" s="232" t="s">
        <v>167</v>
      </c>
    </row>
    <row r="146" s="2" customFormat="1" ht="16.5" customHeight="1">
      <c r="A146" s="38"/>
      <c r="B146" s="39"/>
      <c r="C146" s="246" t="s">
        <v>251</v>
      </c>
      <c r="D146" s="246" t="s">
        <v>252</v>
      </c>
      <c r="E146" s="247" t="s">
        <v>253</v>
      </c>
      <c r="F146" s="248" t="s">
        <v>254</v>
      </c>
      <c r="G146" s="249" t="s">
        <v>255</v>
      </c>
      <c r="H146" s="250">
        <v>132.59999999999999</v>
      </c>
      <c r="I146" s="251"/>
      <c r="J146" s="252">
        <f>ROUND(I146*H146,2)</f>
        <v>0</v>
      </c>
      <c r="K146" s="248" t="s">
        <v>183</v>
      </c>
      <c r="L146" s="253"/>
      <c r="M146" s="254" t="s">
        <v>19</v>
      </c>
      <c r="N146" s="255" t="s">
        <v>44</v>
      </c>
      <c r="O146" s="84"/>
      <c r="P146" s="213">
        <f>O146*H146</f>
        <v>0</v>
      </c>
      <c r="Q146" s="213">
        <v>0.001</v>
      </c>
      <c r="R146" s="213">
        <f>Q146*H146</f>
        <v>0.1326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220</v>
      </c>
      <c r="AT146" s="215" t="s">
        <v>252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256</v>
      </c>
    </row>
    <row r="147" s="13" customFormat="1">
      <c r="A147" s="13"/>
      <c r="B147" s="222"/>
      <c r="C147" s="223"/>
      <c r="D147" s="217" t="s">
        <v>177</v>
      </c>
      <c r="E147" s="224" t="s">
        <v>19</v>
      </c>
      <c r="F147" s="225" t="s">
        <v>257</v>
      </c>
      <c r="G147" s="223"/>
      <c r="H147" s="226">
        <v>132.59999999999999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177</v>
      </c>
      <c r="AU147" s="232" t="s">
        <v>83</v>
      </c>
      <c r="AV147" s="13" t="s">
        <v>83</v>
      </c>
      <c r="AW147" s="13" t="s">
        <v>33</v>
      </c>
      <c r="AX147" s="13" t="s">
        <v>81</v>
      </c>
      <c r="AY147" s="232" t="s">
        <v>167</v>
      </c>
    </row>
    <row r="148" s="2" customFormat="1" ht="24.15" customHeight="1">
      <c r="A148" s="38"/>
      <c r="B148" s="39"/>
      <c r="C148" s="204" t="s">
        <v>258</v>
      </c>
      <c r="D148" s="204" t="s">
        <v>169</v>
      </c>
      <c r="E148" s="205" t="s">
        <v>259</v>
      </c>
      <c r="F148" s="206" t="s">
        <v>260</v>
      </c>
      <c r="G148" s="207" t="s">
        <v>182</v>
      </c>
      <c r="H148" s="208">
        <v>5304</v>
      </c>
      <c r="I148" s="209"/>
      <c r="J148" s="210">
        <f>ROUND(I148*H148,2)</f>
        <v>0</v>
      </c>
      <c r="K148" s="206" t="s">
        <v>183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173</v>
      </c>
      <c r="AT148" s="215" t="s">
        <v>169</v>
      </c>
      <c r="AU148" s="215" t="s">
        <v>83</v>
      </c>
      <c r="AY148" s="17" t="s">
        <v>167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173</v>
      </c>
      <c r="BM148" s="215" t="s">
        <v>261</v>
      </c>
    </row>
    <row r="149" s="2" customFormat="1">
      <c r="A149" s="38"/>
      <c r="B149" s="39"/>
      <c r="C149" s="40"/>
      <c r="D149" s="244" t="s">
        <v>185</v>
      </c>
      <c r="E149" s="40"/>
      <c r="F149" s="245" t="s">
        <v>262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185</v>
      </c>
      <c r="AU149" s="17" t="s">
        <v>83</v>
      </c>
    </row>
    <row r="150" s="13" customFormat="1">
      <c r="A150" s="13"/>
      <c r="B150" s="222"/>
      <c r="C150" s="223"/>
      <c r="D150" s="217" t="s">
        <v>177</v>
      </c>
      <c r="E150" s="224" t="s">
        <v>19</v>
      </c>
      <c r="F150" s="225" t="s">
        <v>263</v>
      </c>
      <c r="G150" s="223"/>
      <c r="H150" s="226">
        <v>5304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177</v>
      </c>
      <c r="AU150" s="232" t="s">
        <v>83</v>
      </c>
      <c r="AV150" s="13" t="s">
        <v>83</v>
      </c>
      <c r="AW150" s="13" t="s">
        <v>33</v>
      </c>
      <c r="AX150" s="13" t="s">
        <v>81</v>
      </c>
      <c r="AY150" s="232" t="s">
        <v>167</v>
      </c>
    </row>
    <row r="151" s="12" customFormat="1" ht="22.8" customHeight="1">
      <c r="A151" s="12"/>
      <c r="B151" s="188"/>
      <c r="C151" s="189"/>
      <c r="D151" s="190" t="s">
        <v>72</v>
      </c>
      <c r="E151" s="202" t="s">
        <v>83</v>
      </c>
      <c r="F151" s="202" t="s">
        <v>264</v>
      </c>
      <c r="G151" s="189"/>
      <c r="H151" s="189"/>
      <c r="I151" s="192"/>
      <c r="J151" s="203">
        <f>BK151</f>
        <v>0</v>
      </c>
      <c r="K151" s="189"/>
      <c r="L151" s="194"/>
      <c r="M151" s="195"/>
      <c r="N151" s="196"/>
      <c r="O151" s="196"/>
      <c r="P151" s="197">
        <f>SUM(P152:P155)</f>
        <v>0</v>
      </c>
      <c r="Q151" s="196"/>
      <c r="R151" s="197">
        <f>SUM(R152:R155)</f>
        <v>25.845120000000001</v>
      </c>
      <c r="S151" s="196"/>
      <c r="T151" s="19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9" t="s">
        <v>81</v>
      </c>
      <c r="AT151" s="200" t="s">
        <v>72</v>
      </c>
      <c r="AU151" s="200" t="s">
        <v>81</v>
      </c>
      <c r="AY151" s="199" t="s">
        <v>167</v>
      </c>
      <c r="BK151" s="201">
        <f>SUM(BK152:BK155)</f>
        <v>0</v>
      </c>
    </row>
    <row r="152" s="2" customFormat="1" ht="37.8" customHeight="1">
      <c r="A152" s="38"/>
      <c r="B152" s="39"/>
      <c r="C152" s="204" t="s">
        <v>8</v>
      </c>
      <c r="D152" s="204" t="s">
        <v>169</v>
      </c>
      <c r="E152" s="205" t="s">
        <v>265</v>
      </c>
      <c r="F152" s="206" t="s">
        <v>266</v>
      </c>
      <c r="G152" s="207" t="s">
        <v>172</v>
      </c>
      <c r="H152" s="208">
        <v>9.5999999999999996</v>
      </c>
      <c r="I152" s="209"/>
      <c r="J152" s="210">
        <f>ROUND(I152*H152,2)</f>
        <v>0</v>
      </c>
      <c r="K152" s="206" t="s">
        <v>183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2.6922000000000001</v>
      </c>
      <c r="R152" s="213">
        <f>Q152*H152</f>
        <v>25.845120000000001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173</v>
      </c>
      <c r="AT152" s="215" t="s">
        <v>169</v>
      </c>
      <c r="AU152" s="215" t="s">
        <v>83</v>
      </c>
      <c r="AY152" s="17" t="s">
        <v>167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173</v>
      </c>
      <c r="BM152" s="215" t="s">
        <v>267</v>
      </c>
    </row>
    <row r="153" s="2" customFormat="1">
      <c r="A153" s="38"/>
      <c r="B153" s="39"/>
      <c r="C153" s="40"/>
      <c r="D153" s="244" t="s">
        <v>185</v>
      </c>
      <c r="E153" s="40"/>
      <c r="F153" s="245" t="s">
        <v>268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185</v>
      </c>
      <c r="AU153" s="17" t="s">
        <v>83</v>
      </c>
    </row>
    <row r="154" s="2" customFormat="1">
      <c r="A154" s="38"/>
      <c r="B154" s="39"/>
      <c r="C154" s="40"/>
      <c r="D154" s="217" t="s">
        <v>175</v>
      </c>
      <c r="E154" s="40"/>
      <c r="F154" s="218" t="s">
        <v>269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175</v>
      </c>
      <c r="AU154" s="17" t="s">
        <v>83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205</v>
      </c>
      <c r="G155" s="223"/>
      <c r="H155" s="226">
        <v>9.5999999999999996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81</v>
      </c>
      <c r="AY155" s="232" t="s">
        <v>167</v>
      </c>
    </row>
    <row r="156" s="12" customFormat="1" ht="22.8" customHeight="1">
      <c r="A156" s="12"/>
      <c r="B156" s="188"/>
      <c r="C156" s="189"/>
      <c r="D156" s="190" t="s">
        <v>72</v>
      </c>
      <c r="E156" s="202" t="s">
        <v>173</v>
      </c>
      <c r="F156" s="202" t="s">
        <v>270</v>
      </c>
      <c r="G156" s="189"/>
      <c r="H156" s="189"/>
      <c r="I156" s="192"/>
      <c r="J156" s="203">
        <f>BK156</f>
        <v>0</v>
      </c>
      <c r="K156" s="189"/>
      <c r="L156" s="194"/>
      <c r="M156" s="195"/>
      <c r="N156" s="196"/>
      <c r="O156" s="196"/>
      <c r="P156" s="197">
        <f>SUM(P157:P167)</f>
        <v>0</v>
      </c>
      <c r="Q156" s="196"/>
      <c r="R156" s="197">
        <f>SUM(R157:R167)</f>
        <v>4.6981118015999996</v>
      </c>
      <c r="S156" s="196"/>
      <c r="T156" s="198">
        <f>SUM(T157:T167)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81</v>
      </c>
      <c r="AT156" s="200" t="s">
        <v>72</v>
      </c>
      <c r="AU156" s="200" t="s">
        <v>81</v>
      </c>
      <c r="AY156" s="199" t="s">
        <v>167</v>
      </c>
      <c r="BK156" s="201">
        <f>SUM(BK157:BK167)</f>
        <v>0</v>
      </c>
    </row>
    <row r="157" s="2" customFormat="1" ht="24.15" customHeight="1">
      <c r="A157" s="38"/>
      <c r="B157" s="39"/>
      <c r="C157" s="204" t="s">
        <v>271</v>
      </c>
      <c r="D157" s="204" t="s">
        <v>169</v>
      </c>
      <c r="E157" s="205" t="s">
        <v>272</v>
      </c>
      <c r="F157" s="206" t="s">
        <v>273</v>
      </c>
      <c r="G157" s="207" t="s">
        <v>182</v>
      </c>
      <c r="H157" s="208">
        <v>4.3399999999999999</v>
      </c>
      <c r="I157" s="209"/>
      <c r="J157" s="210">
        <f>ROUND(I157*H157,2)</f>
        <v>0</v>
      </c>
      <c r="K157" s="206" t="s">
        <v>183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0.18051</v>
      </c>
      <c r="R157" s="213">
        <f>Q157*H157</f>
        <v>0.78341340000000004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173</v>
      </c>
      <c r="AT157" s="215" t="s">
        <v>169</v>
      </c>
      <c r="AU157" s="215" t="s">
        <v>83</v>
      </c>
      <c r="AY157" s="17" t="s">
        <v>167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173</v>
      </c>
      <c r="BM157" s="215" t="s">
        <v>274</v>
      </c>
    </row>
    <row r="158" s="2" customFormat="1">
      <c r="A158" s="38"/>
      <c r="B158" s="39"/>
      <c r="C158" s="40"/>
      <c r="D158" s="244" t="s">
        <v>185</v>
      </c>
      <c r="E158" s="40"/>
      <c r="F158" s="245" t="s">
        <v>275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185</v>
      </c>
      <c r="AU158" s="17" t="s">
        <v>83</v>
      </c>
    </row>
    <row r="159" s="13" customFormat="1">
      <c r="A159" s="13"/>
      <c r="B159" s="222"/>
      <c r="C159" s="223"/>
      <c r="D159" s="217" t="s">
        <v>177</v>
      </c>
      <c r="E159" s="224" t="s">
        <v>19</v>
      </c>
      <c r="F159" s="225" t="s">
        <v>276</v>
      </c>
      <c r="G159" s="223"/>
      <c r="H159" s="226">
        <v>3.0899999999999999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177</v>
      </c>
      <c r="AU159" s="232" t="s">
        <v>83</v>
      </c>
      <c r="AV159" s="13" t="s">
        <v>83</v>
      </c>
      <c r="AW159" s="13" t="s">
        <v>33</v>
      </c>
      <c r="AX159" s="13" t="s">
        <v>73</v>
      </c>
      <c r="AY159" s="232" t="s">
        <v>167</v>
      </c>
    </row>
    <row r="160" s="13" customFormat="1">
      <c r="A160" s="13"/>
      <c r="B160" s="222"/>
      <c r="C160" s="223"/>
      <c r="D160" s="217" t="s">
        <v>177</v>
      </c>
      <c r="E160" s="224" t="s">
        <v>19</v>
      </c>
      <c r="F160" s="225" t="s">
        <v>277</v>
      </c>
      <c r="G160" s="223"/>
      <c r="H160" s="226">
        <v>1.25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177</v>
      </c>
      <c r="AU160" s="232" t="s">
        <v>83</v>
      </c>
      <c r="AV160" s="13" t="s">
        <v>83</v>
      </c>
      <c r="AW160" s="13" t="s">
        <v>33</v>
      </c>
      <c r="AX160" s="13" t="s">
        <v>73</v>
      </c>
      <c r="AY160" s="232" t="s">
        <v>167</v>
      </c>
    </row>
    <row r="161" s="14" customFormat="1">
      <c r="A161" s="14"/>
      <c r="B161" s="233"/>
      <c r="C161" s="234"/>
      <c r="D161" s="217" t="s">
        <v>177</v>
      </c>
      <c r="E161" s="235" t="s">
        <v>19</v>
      </c>
      <c r="F161" s="236" t="s">
        <v>179</v>
      </c>
      <c r="G161" s="234"/>
      <c r="H161" s="237">
        <v>4.3399999999999999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177</v>
      </c>
      <c r="AU161" s="243" t="s">
        <v>83</v>
      </c>
      <c r="AV161" s="14" t="s">
        <v>173</v>
      </c>
      <c r="AW161" s="14" t="s">
        <v>33</v>
      </c>
      <c r="AX161" s="14" t="s">
        <v>81</v>
      </c>
      <c r="AY161" s="243" t="s">
        <v>167</v>
      </c>
    </row>
    <row r="162" s="2" customFormat="1" ht="33" customHeight="1">
      <c r="A162" s="38"/>
      <c r="B162" s="39"/>
      <c r="C162" s="204" t="s">
        <v>278</v>
      </c>
      <c r="D162" s="204" t="s">
        <v>169</v>
      </c>
      <c r="E162" s="205" t="s">
        <v>279</v>
      </c>
      <c r="F162" s="206" t="s">
        <v>280</v>
      </c>
      <c r="G162" s="207" t="s">
        <v>182</v>
      </c>
      <c r="H162" s="208">
        <v>4.3399999999999999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0.90200424000000001</v>
      </c>
      <c r="R162" s="213">
        <f>Q162*H162</f>
        <v>3.9146984015999999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281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282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2" customFormat="1">
      <c r="A164" s="38"/>
      <c r="B164" s="39"/>
      <c r="C164" s="40"/>
      <c r="D164" s="217" t="s">
        <v>175</v>
      </c>
      <c r="E164" s="40"/>
      <c r="F164" s="218" t="s">
        <v>283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276</v>
      </c>
      <c r="G165" s="223"/>
      <c r="H165" s="226">
        <v>3.0899999999999999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73</v>
      </c>
      <c r="AY165" s="232" t="s">
        <v>167</v>
      </c>
    </row>
    <row r="166" s="13" customFormat="1">
      <c r="A166" s="13"/>
      <c r="B166" s="222"/>
      <c r="C166" s="223"/>
      <c r="D166" s="217" t="s">
        <v>177</v>
      </c>
      <c r="E166" s="224" t="s">
        <v>19</v>
      </c>
      <c r="F166" s="225" t="s">
        <v>277</v>
      </c>
      <c r="G166" s="223"/>
      <c r="H166" s="226">
        <v>1.25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177</v>
      </c>
      <c r="AU166" s="232" t="s">
        <v>83</v>
      </c>
      <c r="AV166" s="13" t="s">
        <v>83</v>
      </c>
      <c r="AW166" s="13" t="s">
        <v>33</v>
      </c>
      <c r="AX166" s="13" t="s">
        <v>73</v>
      </c>
      <c r="AY166" s="232" t="s">
        <v>167</v>
      </c>
    </row>
    <row r="167" s="14" customFormat="1">
      <c r="A167" s="14"/>
      <c r="B167" s="233"/>
      <c r="C167" s="234"/>
      <c r="D167" s="217" t="s">
        <v>177</v>
      </c>
      <c r="E167" s="235" t="s">
        <v>19</v>
      </c>
      <c r="F167" s="236" t="s">
        <v>179</v>
      </c>
      <c r="G167" s="234"/>
      <c r="H167" s="237">
        <v>4.3399999999999999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177</v>
      </c>
      <c r="AU167" s="243" t="s">
        <v>83</v>
      </c>
      <c r="AV167" s="14" t="s">
        <v>173</v>
      </c>
      <c r="AW167" s="14" t="s">
        <v>33</v>
      </c>
      <c r="AX167" s="14" t="s">
        <v>81</v>
      </c>
      <c r="AY167" s="243" t="s">
        <v>167</v>
      </c>
    </row>
    <row r="168" s="12" customFormat="1" ht="22.8" customHeight="1">
      <c r="A168" s="12"/>
      <c r="B168" s="188"/>
      <c r="C168" s="189"/>
      <c r="D168" s="190" t="s">
        <v>72</v>
      </c>
      <c r="E168" s="202" t="s">
        <v>200</v>
      </c>
      <c r="F168" s="202" t="s">
        <v>284</v>
      </c>
      <c r="G168" s="189"/>
      <c r="H168" s="189"/>
      <c r="I168" s="192"/>
      <c r="J168" s="203">
        <f>BK168</f>
        <v>0</v>
      </c>
      <c r="K168" s="189"/>
      <c r="L168" s="194"/>
      <c r="M168" s="195"/>
      <c r="N168" s="196"/>
      <c r="O168" s="196"/>
      <c r="P168" s="197">
        <f>SUM(P169:P195)</f>
        <v>0</v>
      </c>
      <c r="Q168" s="196"/>
      <c r="R168" s="197">
        <f>SUM(R169:R195)</f>
        <v>6235.7056296000001</v>
      </c>
      <c r="S168" s="196"/>
      <c r="T168" s="198">
        <f>SUM(T169:T195)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81</v>
      </c>
      <c r="AT168" s="200" t="s">
        <v>72</v>
      </c>
      <c r="AU168" s="200" t="s">
        <v>81</v>
      </c>
      <c r="AY168" s="199" t="s">
        <v>167</v>
      </c>
      <c r="BK168" s="201">
        <f>SUM(BK169:BK195)</f>
        <v>0</v>
      </c>
    </row>
    <row r="169" s="2" customFormat="1" ht="21.75" customHeight="1">
      <c r="A169" s="38"/>
      <c r="B169" s="39"/>
      <c r="C169" s="204" t="s">
        <v>285</v>
      </c>
      <c r="D169" s="204" t="s">
        <v>169</v>
      </c>
      <c r="E169" s="205" t="s">
        <v>286</v>
      </c>
      <c r="F169" s="206" t="s">
        <v>287</v>
      </c>
      <c r="G169" s="207" t="s">
        <v>182</v>
      </c>
      <c r="H169" s="208">
        <v>6329.79</v>
      </c>
      <c r="I169" s="209"/>
      <c r="J169" s="210">
        <f>ROUND(I169*H169,2)</f>
        <v>0</v>
      </c>
      <c r="K169" s="206" t="s">
        <v>183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0.36834</v>
      </c>
      <c r="R169" s="213">
        <f>Q169*H169</f>
        <v>2331.5148485999998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173</v>
      </c>
      <c r="AT169" s="215" t="s">
        <v>169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288</v>
      </c>
    </row>
    <row r="170" s="2" customFormat="1">
      <c r="A170" s="38"/>
      <c r="B170" s="39"/>
      <c r="C170" s="40"/>
      <c r="D170" s="244" t="s">
        <v>185</v>
      </c>
      <c r="E170" s="40"/>
      <c r="F170" s="245" t="s">
        <v>289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185</v>
      </c>
      <c r="AU170" s="17" t="s">
        <v>83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290</v>
      </c>
      <c r="G171" s="223"/>
      <c r="H171" s="226">
        <v>6329.79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81</v>
      </c>
      <c r="AY171" s="232" t="s">
        <v>167</v>
      </c>
    </row>
    <row r="172" s="2" customFormat="1" ht="21.75" customHeight="1">
      <c r="A172" s="38"/>
      <c r="B172" s="39"/>
      <c r="C172" s="204" t="s">
        <v>291</v>
      </c>
      <c r="D172" s="204" t="s">
        <v>169</v>
      </c>
      <c r="E172" s="205" t="s">
        <v>292</v>
      </c>
      <c r="F172" s="206" t="s">
        <v>293</v>
      </c>
      <c r="G172" s="207" t="s">
        <v>182</v>
      </c>
      <c r="H172" s="208">
        <v>6688.4939999999997</v>
      </c>
      <c r="I172" s="209"/>
      <c r="J172" s="210">
        <f>ROUND(I172*H172,2)</f>
        <v>0</v>
      </c>
      <c r="K172" s="206" t="s">
        <v>183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0.34499999999999997</v>
      </c>
      <c r="R172" s="213">
        <f>Q172*H172</f>
        <v>2307.5304299999998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173</v>
      </c>
      <c r="AT172" s="215" t="s">
        <v>169</v>
      </c>
      <c r="AU172" s="215" t="s">
        <v>83</v>
      </c>
      <c r="AY172" s="17" t="s">
        <v>167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173</v>
      </c>
      <c r="BM172" s="215" t="s">
        <v>294</v>
      </c>
    </row>
    <row r="173" s="2" customFormat="1">
      <c r="A173" s="38"/>
      <c r="B173" s="39"/>
      <c r="C173" s="40"/>
      <c r="D173" s="244" t="s">
        <v>185</v>
      </c>
      <c r="E173" s="40"/>
      <c r="F173" s="245" t="s">
        <v>295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185</v>
      </c>
      <c r="AU173" s="17" t="s">
        <v>83</v>
      </c>
    </row>
    <row r="174" s="13" customFormat="1">
      <c r="A174" s="13"/>
      <c r="B174" s="222"/>
      <c r="C174" s="223"/>
      <c r="D174" s="217" t="s">
        <v>177</v>
      </c>
      <c r="E174" s="224" t="s">
        <v>19</v>
      </c>
      <c r="F174" s="225" t="s">
        <v>296</v>
      </c>
      <c r="G174" s="223"/>
      <c r="H174" s="226">
        <v>6688.4939999999997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177</v>
      </c>
      <c r="AU174" s="232" t="s">
        <v>83</v>
      </c>
      <c r="AV174" s="13" t="s">
        <v>83</v>
      </c>
      <c r="AW174" s="13" t="s">
        <v>33</v>
      </c>
      <c r="AX174" s="13" t="s">
        <v>81</v>
      </c>
      <c r="AY174" s="232" t="s">
        <v>167</v>
      </c>
    </row>
    <row r="175" s="2" customFormat="1" ht="24.15" customHeight="1">
      <c r="A175" s="38"/>
      <c r="B175" s="39"/>
      <c r="C175" s="204" t="s">
        <v>297</v>
      </c>
      <c r="D175" s="204" t="s">
        <v>169</v>
      </c>
      <c r="E175" s="205" t="s">
        <v>298</v>
      </c>
      <c r="F175" s="206" t="s">
        <v>299</v>
      </c>
      <c r="G175" s="207" t="s">
        <v>182</v>
      </c>
      <c r="H175" s="208">
        <v>4913.1000000000004</v>
      </c>
      <c r="I175" s="209"/>
      <c r="J175" s="210">
        <f>ROUND(I175*H175,2)</f>
        <v>0</v>
      </c>
      <c r="K175" s="206" t="s">
        <v>183</v>
      </c>
      <c r="L175" s="44"/>
      <c r="M175" s="211" t="s">
        <v>19</v>
      </c>
      <c r="N175" s="212" t="s">
        <v>44</v>
      </c>
      <c r="O175" s="84"/>
      <c r="P175" s="213">
        <f>O175*H175</f>
        <v>0</v>
      </c>
      <c r="Q175" s="213">
        <v>0.15826000000000001</v>
      </c>
      <c r="R175" s="213">
        <f>Q175*H175</f>
        <v>777.54720600000007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173</v>
      </c>
      <c r="AT175" s="215" t="s">
        <v>169</v>
      </c>
      <c r="AU175" s="215" t="s">
        <v>83</v>
      </c>
      <c r="AY175" s="17" t="s">
        <v>167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173</v>
      </c>
      <c r="BM175" s="215" t="s">
        <v>300</v>
      </c>
    </row>
    <row r="176" s="2" customFormat="1">
      <c r="A176" s="38"/>
      <c r="B176" s="39"/>
      <c r="C176" s="40"/>
      <c r="D176" s="244" t="s">
        <v>185</v>
      </c>
      <c r="E176" s="40"/>
      <c r="F176" s="245" t="s">
        <v>301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185</v>
      </c>
      <c r="AU176" s="17" t="s">
        <v>83</v>
      </c>
    </row>
    <row r="177" s="13" customFormat="1">
      <c r="A177" s="13"/>
      <c r="B177" s="222"/>
      <c r="C177" s="223"/>
      <c r="D177" s="217" t="s">
        <v>177</v>
      </c>
      <c r="E177" s="224" t="s">
        <v>19</v>
      </c>
      <c r="F177" s="225" t="s">
        <v>302</v>
      </c>
      <c r="G177" s="223"/>
      <c r="H177" s="226">
        <v>4913.1000000000004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177</v>
      </c>
      <c r="AU177" s="232" t="s">
        <v>83</v>
      </c>
      <c r="AV177" s="13" t="s">
        <v>83</v>
      </c>
      <c r="AW177" s="13" t="s">
        <v>33</v>
      </c>
      <c r="AX177" s="13" t="s">
        <v>81</v>
      </c>
      <c r="AY177" s="232" t="s">
        <v>167</v>
      </c>
    </row>
    <row r="178" s="2" customFormat="1" ht="21.75" customHeight="1">
      <c r="A178" s="38"/>
      <c r="B178" s="39"/>
      <c r="C178" s="204" t="s">
        <v>7</v>
      </c>
      <c r="D178" s="204" t="s">
        <v>169</v>
      </c>
      <c r="E178" s="205" t="s">
        <v>303</v>
      </c>
      <c r="F178" s="206" t="s">
        <v>304</v>
      </c>
      <c r="G178" s="207" t="s">
        <v>182</v>
      </c>
      <c r="H178" s="208">
        <v>1032.25</v>
      </c>
      <c r="I178" s="209"/>
      <c r="J178" s="210">
        <f>ROUND(I178*H178,2)</f>
        <v>0</v>
      </c>
      <c r="K178" s="206" t="s">
        <v>183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0.27600000000000002</v>
      </c>
      <c r="R178" s="213">
        <f>Q178*H178</f>
        <v>284.90100000000001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173</v>
      </c>
      <c r="AT178" s="215" t="s">
        <v>169</v>
      </c>
      <c r="AU178" s="215" t="s">
        <v>83</v>
      </c>
      <c r="AY178" s="17" t="s">
        <v>167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173</v>
      </c>
      <c r="BM178" s="215" t="s">
        <v>305</v>
      </c>
    </row>
    <row r="179" s="2" customFormat="1">
      <c r="A179" s="38"/>
      <c r="B179" s="39"/>
      <c r="C179" s="40"/>
      <c r="D179" s="244" t="s">
        <v>185</v>
      </c>
      <c r="E179" s="40"/>
      <c r="F179" s="245" t="s">
        <v>306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185</v>
      </c>
      <c r="AU179" s="17" t="s">
        <v>83</v>
      </c>
    </row>
    <row r="180" s="13" customFormat="1">
      <c r="A180" s="13"/>
      <c r="B180" s="222"/>
      <c r="C180" s="223"/>
      <c r="D180" s="217" t="s">
        <v>177</v>
      </c>
      <c r="E180" s="224" t="s">
        <v>19</v>
      </c>
      <c r="F180" s="225" t="s">
        <v>307</v>
      </c>
      <c r="G180" s="223"/>
      <c r="H180" s="226">
        <v>1032.25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177</v>
      </c>
      <c r="AU180" s="232" t="s">
        <v>83</v>
      </c>
      <c r="AV180" s="13" t="s">
        <v>83</v>
      </c>
      <c r="AW180" s="13" t="s">
        <v>33</v>
      </c>
      <c r="AX180" s="13" t="s">
        <v>81</v>
      </c>
      <c r="AY180" s="232" t="s">
        <v>167</v>
      </c>
    </row>
    <row r="181" s="2" customFormat="1" ht="16.5" customHeight="1">
      <c r="A181" s="38"/>
      <c r="B181" s="39"/>
      <c r="C181" s="204" t="s">
        <v>308</v>
      </c>
      <c r="D181" s="204" t="s">
        <v>169</v>
      </c>
      <c r="E181" s="205" t="s">
        <v>309</v>
      </c>
      <c r="F181" s="206" t="s">
        <v>310</v>
      </c>
      <c r="G181" s="207" t="s">
        <v>182</v>
      </c>
      <c r="H181" s="208">
        <v>4913.1000000000004</v>
      </c>
      <c r="I181" s="209"/>
      <c r="J181" s="210">
        <f>ROUND(I181*H181,2)</f>
        <v>0</v>
      </c>
      <c r="K181" s="206" t="s">
        <v>183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0.0060099999999999997</v>
      </c>
      <c r="R181" s="213">
        <f>Q181*H181</f>
        <v>29.527730999999999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173</v>
      </c>
      <c r="AT181" s="215" t="s">
        <v>169</v>
      </c>
      <c r="AU181" s="215" t="s">
        <v>83</v>
      </c>
      <c r="AY181" s="17" t="s">
        <v>167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173</v>
      </c>
      <c r="BM181" s="215" t="s">
        <v>311</v>
      </c>
    </row>
    <row r="182" s="2" customFormat="1">
      <c r="A182" s="38"/>
      <c r="B182" s="39"/>
      <c r="C182" s="40"/>
      <c r="D182" s="244" t="s">
        <v>185</v>
      </c>
      <c r="E182" s="40"/>
      <c r="F182" s="245" t="s">
        <v>312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185</v>
      </c>
      <c r="AU182" s="17" t="s">
        <v>83</v>
      </c>
    </row>
    <row r="183" s="13" customFormat="1">
      <c r="A183" s="13"/>
      <c r="B183" s="222"/>
      <c r="C183" s="223"/>
      <c r="D183" s="217" t="s">
        <v>177</v>
      </c>
      <c r="E183" s="224" t="s">
        <v>19</v>
      </c>
      <c r="F183" s="225" t="s">
        <v>313</v>
      </c>
      <c r="G183" s="223"/>
      <c r="H183" s="226">
        <v>4913.1000000000004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177</v>
      </c>
      <c r="AU183" s="232" t="s">
        <v>83</v>
      </c>
      <c r="AV183" s="13" t="s">
        <v>83</v>
      </c>
      <c r="AW183" s="13" t="s">
        <v>33</v>
      </c>
      <c r="AX183" s="13" t="s">
        <v>81</v>
      </c>
      <c r="AY183" s="232" t="s">
        <v>167</v>
      </c>
    </row>
    <row r="184" s="2" customFormat="1" ht="16.5" customHeight="1">
      <c r="A184" s="38"/>
      <c r="B184" s="39"/>
      <c r="C184" s="204" t="s">
        <v>314</v>
      </c>
      <c r="D184" s="204" t="s">
        <v>169</v>
      </c>
      <c r="E184" s="205" t="s">
        <v>315</v>
      </c>
      <c r="F184" s="206" t="s">
        <v>316</v>
      </c>
      <c r="G184" s="207" t="s">
        <v>182</v>
      </c>
      <c r="H184" s="208">
        <v>4841.5500000000002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0.00051000000000000004</v>
      </c>
      <c r="R184" s="213">
        <f>Q184*H184</f>
        <v>2.4691905000000003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173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173</v>
      </c>
      <c r="BM184" s="215" t="s">
        <v>317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318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13" customFormat="1">
      <c r="A186" s="13"/>
      <c r="B186" s="222"/>
      <c r="C186" s="223"/>
      <c r="D186" s="217" t="s">
        <v>177</v>
      </c>
      <c r="E186" s="224" t="s">
        <v>19</v>
      </c>
      <c r="F186" s="225" t="s">
        <v>319</v>
      </c>
      <c r="G186" s="223"/>
      <c r="H186" s="226">
        <v>4841.5500000000002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177</v>
      </c>
      <c r="AU186" s="232" t="s">
        <v>83</v>
      </c>
      <c r="AV186" s="13" t="s">
        <v>83</v>
      </c>
      <c r="AW186" s="13" t="s">
        <v>33</v>
      </c>
      <c r="AX186" s="13" t="s">
        <v>81</v>
      </c>
      <c r="AY186" s="232" t="s">
        <v>167</v>
      </c>
    </row>
    <row r="187" s="2" customFormat="1" ht="24.15" customHeight="1">
      <c r="A187" s="38"/>
      <c r="B187" s="39"/>
      <c r="C187" s="204" t="s">
        <v>320</v>
      </c>
      <c r="D187" s="204" t="s">
        <v>169</v>
      </c>
      <c r="E187" s="205" t="s">
        <v>321</v>
      </c>
      <c r="F187" s="206" t="s">
        <v>322</v>
      </c>
      <c r="G187" s="207" t="s">
        <v>182</v>
      </c>
      <c r="H187" s="208">
        <v>4841.5500000000002</v>
      </c>
      <c r="I187" s="209"/>
      <c r="J187" s="210">
        <f>ROUND(I187*H187,2)</f>
        <v>0</v>
      </c>
      <c r="K187" s="206" t="s">
        <v>183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0.10373</v>
      </c>
      <c r="R187" s="213">
        <f>Q187*H187</f>
        <v>502.21398150000005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173</v>
      </c>
      <c r="AT187" s="215" t="s">
        <v>169</v>
      </c>
      <c r="AU187" s="215" t="s">
        <v>83</v>
      </c>
      <c r="AY187" s="17" t="s">
        <v>167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173</v>
      </c>
      <c r="BM187" s="215" t="s">
        <v>323</v>
      </c>
    </row>
    <row r="188" s="2" customFormat="1">
      <c r="A188" s="38"/>
      <c r="B188" s="39"/>
      <c r="C188" s="40"/>
      <c r="D188" s="244" t="s">
        <v>185</v>
      </c>
      <c r="E188" s="40"/>
      <c r="F188" s="245" t="s">
        <v>324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185</v>
      </c>
      <c r="AU188" s="17" t="s">
        <v>83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325</v>
      </c>
      <c r="G189" s="223"/>
      <c r="H189" s="226">
        <v>4841.5500000000002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81</v>
      </c>
      <c r="AY189" s="232" t="s">
        <v>167</v>
      </c>
    </row>
    <row r="190" s="2" customFormat="1" ht="21.75" customHeight="1">
      <c r="A190" s="38"/>
      <c r="B190" s="39"/>
      <c r="C190" s="204" t="s">
        <v>326</v>
      </c>
      <c r="D190" s="204" t="s">
        <v>169</v>
      </c>
      <c r="E190" s="205" t="s">
        <v>327</v>
      </c>
      <c r="F190" s="206" t="s">
        <v>328</v>
      </c>
      <c r="G190" s="207" t="s">
        <v>329</v>
      </c>
      <c r="H190" s="208">
        <v>13.800000000000001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173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173</v>
      </c>
      <c r="BM190" s="215" t="s">
        <v>330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331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13" customFormat="1">
      <c r="A192" s="13"/>
      <c r="B192" s="222"/>
      <c r="C192" s="223"/>
      <c r="D192" s="217" t="s">
        <v>177</v>
      </c>
      <c r="E192" s="224" t="s">
        <v>19</v>
      </c>
      <c r="F192" s="225" t="s">
        <v>332</v>
      </c>
      <c r="G192" s="223"/>
      <c r="H192" s="226">
        <v>13.800000000000001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177</v>
      </c>
      <c r="AU192" s="232" t="s">
        <v>83</v>
      </c>
      <c r="AV192" s="13" t="s">
        <v>83</v>
      </c>
      <c r="AW192" s="13" t="s">
        <v>33</v>
      </c>
      <c r="AX192" s="13" t="s">
        <v>81</v>
      </c>
      <c r="AY192" s="232" t="s">
        <v>167</v>
      </c>
    </row>
    <row r="193" s="2" customFormat="1" ht="24.15" customHeight="1">
      <c r="A193" s="38"/>
      <c r="B193" s="39"/>
      <c r="C193" s="204" t="s">
        <v>333</v>
      </c>
      <c r="D193" s="204" t="s">
        <v>169</v>
      </c>
      <c r="E193" s="205" t="s">
        <v>334</v>
      </c>
      <c r="F193" s="206" t="s">
        <v>335</v>
      </c>
      <c r="G193" s="207" t="s">
        <v>329</v>
      </c>
      <c r="H193" s="208">
        <v>13.800000000000001</v>
      </c>
      <c r="I193" s="209"/>
      <c r="J193" s="210">
        <f>ROUND(I193*H193,2)</f>
        <v>0</v>
      </c>
      <c r="K193" s="206" t="s">
        <v>183</v>
      </c>
      <c r="L193" s="44"/>
      <c r="M193" s="211" t="s">
        <v>19</v>
      </c>
      <c r="N193" s="212" t="s">
        <v>44</v>
      </c>
      <c r="O193" s="84"/>
      <c r="P193" s="213">
        <f>O193*H193</f>
        <v>0</v>
      </c>
      <c r="Q193" s="213">
        <v>9.0000000000000006E-05</v>
      </c>
      <c r="R193" s="213">
        <f>Q193*H193</f>
        <v>0.0012420000000000001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173</v>
      </c>
      <c r="AT193" s="215" t="s">
        <v>169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173</v>
      </c>
      <c r="BM193" s="215" t="s">
        <v>336</v>
      </c>
    </row>
    <row r="194" s="2" customFormat="1">
      <c r="A194" s="38"/>
      <c r="B194" s="39"/>
      <c r="C194" s="40"/>
      <c r="D194" s="244" t="s">
        <v>185</v>
      </c>
      <c r="E194" s="40"/>
      <c r="F194" s="245" t="s">
        <v>337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185</v>
      </c>
      <c r="AU194" s="17" t="s">
        <v>83</v>
      </c>
    </row>
    <row r="195" s="13" customFormat="1">
      <c r="A195" s="13"/>
      <c r="B195" s="222"/>
      <c r="C195" s="223"/>
      <c r="D195" s="217" t="s">
        <v>177</v>
      </c>
      <c r="E195" s="224" t="s">
        <v>19</v>
      </c>
      <c r="F195" s="225" t="s">
        <v>332</v>
      </c>
      <c r="G195" s="223"/>
      <c r="H195" s="226">
        <v>13.800000000000001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177</v>
      </c>
      <c r="AU195" s="232" t="s">
        <v>83</v>
      </c>
      <c r="AV195" s="13" t="s">
        <v>83</v>
      </c>
      <c r="AW195" s="13" t="s">
        <v>33</v>
      </c>
      <c r="AX195" s="13" t="s">
        <v>81</v>
      </c>
      <c r="AY195" s="232" t="s">
        <v>167</v>
      </c>
    </row>
    <row r="196" s="12" customFormat="1" ht="22.8" customHeight="1">
      <c r="A196" s="12"/>
      <c r="B196" s="188"/>
      <c r="C196" s="189"/>
      <c r="D196" s="190" t="s">
        <v>72</v>
      </c>
      <c r="E196" s="202" t="s">
        <v>225</v>
      </c>
      <c r="F196" s="202" t="s">
        <v>338</v>
      </c>
      <c r="G196" s="189"/>
      <c r="H196" s="189"/>
      <c r="I196" s="192"/>
      <c r="J196" s="203">
        <f>BK196</f>
        <v>0</v>
      </c>
      <c r="K196" s="189"/>
      <c r="L196" s="194"/>
      <c r="M196" s="195"/>
      <c r="N196" s="196"/>
      <c r="O196" s="196"/>
      <c r="P196" s="197">
        <f>SUM(P197:P234)</f>
        <v>0</v>
      </c>
      <c r="Q196" s="196"/>
      <c r="R196" s="197">
        <f>SUM(R197:R234)</f>
        <v>170.53288800000001</v>
      </c>
      <c r="S196" s="196"/>
      <c r="T196" s="198">
        <f>SUM(T197:T234)</f>
        <v>200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9" t="s">
        <v>81</v>
      </c>
      <c r="AT196" s="200" t="s">
        <v>72</v>
      </c>
      <c r="AU196" s="200" t="s">
        <v>81</v>
      </c>
      <c r="AY196" s="199" t="s">
        <v>167</v>
      </c>
      <c r="BK196" s="201">
        <f>SUM(BK197:BK234)</f>
        <v>0</v>
      </c>
    </row>
    <row r="197" s="2" customFormat="1" ht="21.75" customHeight="1">
      <c r="A197" s="38"/>
      <c r="B197" s="39"/>
      <c r="C197" s="204" t="s">
        <v>339</v>
      </c>
      <c r="D197" s="204" t="s">
        <v>169</v>
      </c>
      <c r="E197" s="205" t="s">
        <v>340</v>
      </c>
      <c r="F197" s="206" t="s">
        <v>341</v>
      </c>
      <c r="G197" s="207" t="s">
        <v>342</v>
      </c>
      <c r="H197" s="208">
        <v>2</v>
      </c>
      <c r="I197" s="209"/>
      <c r="J197" s="210">
        <f>ROUND(I197*H197,2)</f>
        <v>0</v>
      </c>
      <c r="K197" s="206" t="s">
        <v>183</v>
      </c>
      <c r="L197" s="44"/>
      <c r="M197" s="211" t="s">
        <v>19</v>
      </c>
      <c r="N197" s="212" t="s">
        <v>44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173</v>
      </c>
      <c r="AT197" s="215" t="s">
        <v>169</v>
      </c>
      <c r="AU197" s="215" t="s">
        <v>83</v>
      </c>
      <c r="AY197" s="17" t="s">
        <v>167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173</v>
      </c>
      <c r="BM197" s="215" t="s">
        <v>343</v>
      </c>
    </row>
    <row r="198" s="2" customFormat="1">
      <c r="A198" s="38"/>
      <c r="B198" s="39"/>
      <c r="C198" s="40"/>
      <c r="D198" s="244" t="s">
        <v>185</v>
      </c>
      <c r="E198" s="40"/>
      <c r="F198" s="245" t="s">
        <v>344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185</v>
      </c>
      <c r="AU198" s="17" t="s">
        <v>83</v>
      </c>
    </row>
    <row r="199" s="2" customFormat="1">
      <c r="A199" s="38"/>
      <c r="B199" s="39"/>
      <c r="C199" s="40"/>
      <c r="D199" s="217" t="s">
        <v>175</v>
      </c>
      <c r="E199" s="40"/>
      <c r="F199" s="218" t="s">
        <v>345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175</v>
      </c>
      <c r="AU199" s="17" t="s">
        <v>83</v>
      </c>
    </row>
    <row r="200" s="2" customFormat="1" ht="37.8" customHeight="1">
      <c r="A200" s="38"/>
      <c r="B200" s="39"/>
      <c r="C200" s="204" t="s">
        <v>346</v>
      </c>
      <c r="D200" s="204" t="s">
        <v>169</v>
      </c>
      <c r="E200" s="205" t="s">
        <v>347</v>
      </c>
      <c r="F200" s="206" t="s">
        <v>348</v>
      </c>
      <c r="G200" s="207" t="s">
        <v>182</v>
      </c>
      <c r="H200" s="208">
        <v>6688.4939999999997</v>
      </c>
      <c r="I200" s="209"/>
      <c r="J200" s="210">
        <f>ROUND(I200*H200,2)</f>
        <v>0</v>
      </c>
      <c r="K200" s="206" t="s">
        <v>183</v>
      </c>
      <c r="L200" s="44"/>
      <c r="M200" s="211" t="s">
        <v>19</v>
      </c>
      <c r="N200" s="212" t="s">
        <v>44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173</v>
      </c>
      <c r="AT200" s="215" t="s">
        <v>169</v>
      </c>
      <c r="AU200" s="215" t="s">
        <v>83</v>
      </c>
      <c r="AY200" s="17" t="s">
        <v>167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173</v>
      </c>
      <c r="BM200" s="215" t="s">
        <v>349</v>
      </c>
    </row>
    <row r="201" s="2" customFormat="1">
      <c r="A201" s="38"/>
      <c r="B201" s="39"/>
      <c r="C201" s="40"/>
      <c r="D201" s="244" t="s">
        <v>185</v>
      </c>
      <c r="E201" s="40"/>
      <c r="F201" s="245" t="s">
        <v>350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185</v>
      </c>
      <c r="AU201" s="17" t="s">
        <v>83</v>
      </c>
    </row>
    <row r="202" s="13" customFormat="1">
      <c r="A202" s="13"/>
      <c r="B202" s="222"/>
      <c r="C202" s="223"/>
      <c r="D202" s="217" t="s">
        <v>177</v>
      </c>
      <c r="E202" s="224" t="s">
        <v>19</v>
      </c>
      <c r="F202" s="225" t="s">
        <v>351</v>
      </c>
      <c r="G202" s="223"/>
      <c r="H202" s="226">
        <v>6688.4939999999997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177</v>
      </c>
      <c r="AU202" s="232" t="s">
        <v>83</v>
      </c>
      <c r="AV202" s="13" t="s">
        <v>83</v>
      </c>
      <c r="AW202" s="13" t="s">
        <v>33</v>
      </c>
      <c r="AX202" s="13" t="s">
        <v>81</v>
      </c>
      <c r="AY202" s="232" t="s">
        <v>167</v>
      </c>
    </row>
    <row r="203" s="2" customFormat="1" ht="16.5" customHeight="1">
      <c r="A203" s="38"/>
      <c r="B203" s="39"/>
      <c r="C203" s="246" t="s">
        <v>352</v>
      </c>
      <c r="D203" s="246" t="s">
        <v>252</v>
      </c>
      <c r="E203" s="247" t="s">
        <v>353</v>
      </c>
      <c r="F203" s="248" t="s">
        <v>354</v>
      </c>
      <c r="G203" s="249" t="s">
        <v>342</v>
      </c>
      <c r="H203" s="250">
        <v>2</v>
      </c>
      <c r="I203" s="251"/>
      <c r="J203" s="252">
        <f>ROUND(I203*H203,2)</f>
        <v>0</v>
      </c>
      <c r="K203" s="248" t="s">
        <v>183</v>
      </c>
      <c r="L203" s="253"/>
      <c r="M203" s="254" t="s">
        <v>19</v>
      </c>
      <c r="N203" s="255" t="s">
        <v>44</v>
      </c>
      <c r="O203" s="84"/>
      <c r="P203" s="213">
        <f>O203*H203</f>
        <v>0</v>
      </c>
      <c r="Q203" s="213">
        <v>0.0020999999999999999</v>
      </c>
      <c r="R203" s="213">
        <f>Q203*H203</f>
        <v>0.0041999999999999997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220</v>
      </c>
      <c r="AT203" s="215" t="s">
        <v>252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173</v>
      </c>
      <c r="BM203" s="215" t="s">
        <v>355</v>
      </c>
    </row>
    <row r="204" s="13" customFormat="1">
      <c r="A204" s="13"/>
      <c r="B204" s="222"/>
      <c r="C204" s="223"/>
      <c r="D204" s="217" t="s">
        <v>177</v>
      </c>
      <c r="E204" s="224" t="s">
        <v>19</v>
      </c>
      <c r="F204" s="225" t="s">
        <v>356</v>
      </c>
      <c r="G204" s="223"/>
      <c r="H204" s="226">
        <v>2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177</v>
      </c>
      <c r="AU204" s="232" t="s">
        <v>83</v>
      </c>
      <c r="AV204" s="13" t="s">
        <v>83</v>
      </c>
      <c r="AW204" s="13" t="s">
        <v>33</v>
      </c>
      <c r="AX204" s="13" t="s">
        <v>81</v>
      </c>
      <c r="AY204" s="232" t="s">
        <v>167</v>
      </c>
    </row>
    <row r="205" s="2" customFormat="1" ht="16.5" customHeight="1">
      <c r="A205" s="38"/>
      <c r="B205" s="39"/>
      <c r="C205" s="246" t="s">
        <v>357</v>
      </c>
      <c r="D205" s="246" t="s">
        <v>252</v>
      </c>
      <c r="E205" s="247" t="s">
        <v>358</v>
      </c>
      <c r="F205" s="248" t="s">
        <v>359</v>
      </c>
      <c r="G205" s="249" t="s">
        <v>360</v>
      </c>
      <c r="H205" s="250">
        <v>153.50100000000001</v>
      </c>
      <c r="I205" s="251"/>
      <c r="J205" s="252">
        <f>ROUND(I205*H205,2)</f>
        <v>0</v>
      </c>
      <c r="K205" s="248" t="s">
        <v>183</v>
      </c>
      <c r="L205" s="253"/>
      <c r="M205" s="254" t="s">
        <v>19</v>
      </c>
      <c r="N205" s="255" t="s">
        <v>44</v>
      </c>
      <c r="O205" s="84"/>
      <c r="P205" s="213">
        <f>O205*H205</f>
        <v>0</v>
      </c>
      <c r="Q205" s="213">
        <v>1</v>
      </c>
      <c r="R205" s="213">
        <f>Q205*H205</f>
        <v>153.50100000000001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220</v>
      </c>
      <c r="AT205" s="215" t="s">
        <v>252</v>
      </c>
      <c r="AU205" s="215" t="s">
        <v>83</v>
      </c>
      <c r="AY205" s="17" t="s">
        <v>167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173</v>
      </c>
      <c r="BM205" s="215" t="s">
        <v>361</v>
      </c>
    </row>
    <row r="206" s="13" customFormat="1">
      <c r="A206" s="13"/>
      <c r="B206" s="222"/>
      <c r="C206" s="223"/>
      <c r="D206" s="217" t="s">
        <v>177</v>
      </c>
      <c r="E206" s="224" t="s">
        <v>19</v>
      </c>
      <c r="F206" s="225" t="s">
        <v>362</v>
      </c>
      <c r="G206" s="223"/>
      <c r="H206" s="226">
        <v>153.50100000000001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177</v>
      </c>
      <c r="AU206" s="232" t="s">
        <v>83</v>
      </c>
      <c r="AV206" s="13" t="s">
        <v>83</v>
      </c>
      <c r="AW206" s="13" t="s">
        <v>33</v>
      </c>
      <c r="AX206" s="13" t="s">
        <v>81</v>
      </c>
      <c r="AY206" s="232" t="s">
        <v>167</v>
      </c>
    </row>
    <row r="207" s="2" customFormat="1" ht="37.8" customHeight="1">
      <c r="A207" s="38"/>
      <c r="B207" s="39"/>
      <c r="C207" s="204" t="s">
        <v>363</v>
      </c>
      <c r="D207" s="204" t="s">
        <v>169</v>
      </c>
      <c r="E207" s="205" t="s">
        <v>364</v>
      </c>
      <c r="F207" s="206" t="s">
        <v>365</v>
      </c>
      <c r="G207" s="207" t="s">
        <v>329</v>
      </c>
      <c r="H207" s="208">
        <v>27.600000000000001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0.089779999999999999</v>
      </c>
      <c r="R207" s="213">
        <f>Q207*H207</f>
        <v>2.4779279999999999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173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173</v>
      </c>
      <c r="BM207" s="215" t="s">
        <v>366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367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13" customFormat="1">
      <c r="A209" s="13"/>
      <c r="B209" s="222"/>
      <c r="C209" s="223"/>
      <c r="D209" s="217" t="s">
        <v>177</v>
      </c>
      <c r="E209" s="224" t="s">
        <v>19</v>
      </c>
      <c r="F209" s="225" t="s">
        <v>368</v>
      </c>
      <c r="G209" s="223"/>
      <c r="H209" s="226">
        <v>27.600000000000001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177</v>
      </c>
      <c r="AU209" s="232" t="s">
        <v>83</v>
      </c>
      <c r="AV209" s="13" t="s">
        <v>83</v>
      </c>
      <c r="AW209" s="13" t="s">
        <v>33</v>
      </c>
      <c r="AX209" s="13" t="s">
        <v>81</v>
      </c>
      <c r="AY209" s="232" t="s">
        <v>167</v>
      </c>
    </row>
    <row r="210" s="2" customFormat="1" ht="16.5" customHeight="1">
      <c r="A210" s="38"/>
      <c r="B210" s="39"/>
      <c r="C210" s="246" t="s">
        <v>369</v>
      </c>
      <c r="D210" s="246" t="s">
        <v>252</v>
      </c>
      <c r="E210" s="247" t="s">
        <v>370</v>
      </c>
      <c r="F210" s="248" t="s">
        <v>371</v>
      </c>
      <c r="G210" s="249" t="s">
        <v>182</v>
      </c>
      <c r="H210" s="250">
        <v>2.7599999999999998</v>
      </c>
      <c r="I210" s="251"/>
      <c r="J210" s="252">
        <f>ROUND(I210*H210,2)</f>
        <v>0</v>
      </c>
      <c r="K210" s="248" t="s">
        <v>183</v>
      </c>
      <c r="L210" s="253"/>
      <c r="M210" s="254" t="s">
        <v>19</v>
      </c>
      <c r="N210" s="255" t="s">
        <v>44</v>
      </c>
      <c r="O210" s="84"/>
      <c r="P210" s="213">
        <f>O210*H210</f>
        <v>0</v>
      </c>
      <c r="Q210" s="213">
        <v>0.222</v>
      </c>
      <c r="R210" s="213">
        <f>Q210*H210</f>
        <v>0.61271999999999993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220</v>
      </c>
      <c r="AT210" s="215" t="s">
        <v>252</v>
      </c>
      <c r="AU210" s="215" t="s">
        <v>83</v>
      </c>
      <c r="AY210" s="17" t="s">
        <v>167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173</v>
      </c>
      <c r="BM210" s="215" t="s">
        <v>372</v>
      </c>
    </row>
    <row r="211" s="13" customFormat="1">
      <c r="A211" s="13"/>
      <c r="B211" s="222"/>
      <c r="C211" s="223"/>
      <c r="D211" s="217" t="s">
        <v>177</v>
      </c>
      <c r="E211" s="224" t="s">
        <v>19</v>
      </c>
      <c r="F211" s="225" t="s">
        <v>373</v>
      </c>
      <c r="G211" s="223"/>
      <c r="H211" s="226">
        <v>2.7599999999999998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177</v>
      </c>
      <c r="AU211" s="232" t="s">
        <v>83</v>
      </c>
      <c r="AV211" s="13" t="s">
        <v>83</v>
      </c>
      <c r="AW211" s="13" t="s">
        <v>33</v>
      </c>
      <c r="AX211" s="13" t="s">
        <v>81</v>
      </c>
      <c r="AY211" s="232" t="s">
        <v>167</v>
      </c>
    </row>
    <row r="212" s="2" customFormat="1" ht="24.15" customHeight="1">
      <c r="A212" s="38"/>
      <c r="B212" s="39"/>
      <c r="C212" s="204" t="s">
        <v>374</v>
      </c>
      <c r="D212" s="204" t="s">
        <v>169</v>
      </c>
      <c r="E212" s="205" t="s">
        <v>375</v>
      </c>
      <c r="F212" s="206" t="s">
        <v>376</v>
      </c>
      <c r="G212" s="207" t="s">
        <v>329</v>
      </c>
      <c r="H212" s="208">
        <v>25.5</v>
      </c>
      <c r="I212" s="209"/>
      <c r="J212" s="210">
        <f>ROUND(I212*H212,2)</f>
        <v>0</v>
      </c>
      <c r="K212" s="206" t="s">
        <v>183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0.15540000000000001</v>
      </c>
      <c r="R212" s="213">
        <f>Q212*H212</f>
        <v>3.9627000000000003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173</v>
      </c>
      <c r="AT212" s="215" t="s">
        <v>169</v>
      </c>
      <c r="AU212" s="215" t="s">
        <v>83</v>
      </c>
      <c r="AY212" s="17" t="s">
        <v>167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173</v>
      </c>
      <c r="BM212" s="215" t="s">
        <v>377</v>
      </c>
    </row>
    <row r="213" s="2" customFormat="1">
      <c r="A213" s="38"/>
      <c r="B213" s="39"/>
      <c r="C213" s="40"/>
      <c r="D213" s="244" t="s">
        <v>185</v>
      </c>
      <c r="E213" s="40"/>
      <c r="F213" s="245" t="s">
        <v>378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185</v>
      </c>
      <c r="AU213" s="17" t="s">
        <v>83</v>
      </c>
    </row>
    <row r="214" s="13" customFormat="1">
      <c r="A214" s="13"/>
      <c r="B214" s="222"/>
      <c r="C214" s="223"/>
      <c r="D214" s="217" t="s">
        <v>177</v>
      </c>
      <c r="E214" s="224" t="s">
        <v>19</v>
      </c>
      <c r="F214" s="225" t="s">
        <v>379</v>
      </c>
      <c r="G214" s="223"/>
      <c r="H214" s="226">
        <v>8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177</v>
      </c>
      <c r="AU214" s="232" t="s">
        <v>83</v>
      </c>
      <c r="AV214" s="13" t="s">
        <v>83</v>
      </c>
      <c r="AW214" s="13" t="s">
        <v>33</v>
      </c>
      <c r="AX214" s="13" t="s">
        <v>73</v>
      </c>
      <c r="AY214" s="232" t="s">
        <v>167</v>
      </c>
    </row>
    <row r="215" s="13" customFormat="1">
      <c r="A215" s="13"/>
      <c r="B215" s="222"/>
      <c r="C215" s="223"/>
      <c r="D215" s="217" t="s">
        <v>177</v>
      </c>
      <c r="E215" s="224" t="s">
        <v>19</v>
      </c>
      <c r="F215" s="225" t="s">
        <v>380</v>
      </c>
      <c r="G215" s="223"/>
      <c r="H215" s="226">
        <v>3.5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177</v>
      </c>
      <c r="AU215" s="232" t="s">
        <v>83</v>
      </c>
      <c r="AV215" s="13" t="s">
        <v>83</v>
      </c>
      <c r="AW215" s="13" t="s">
        <v>33</v>
      </c>
      <c r="AX215" s="13" t="s">
        <v>73</v>
      </c>
      <c r="AY215" s="232" t="s">
        <v>167</v>
      </c>
    </row>
    <row r="216" s="13" customFormat="1">
      <c r="A216" s="13"/>
      <c r="B216" s="222"/>
      <c r="C216" s="223"/>
      <c r="D216" s="217" t="s">
        <v>177</v>
      </c>
      <c r="E216" s="224" t="s">
        <v>19</v>
      </c>
      <c r="F216" s="225" t="s">
        <v>381</v>
      </c>
      <c r="G216" s="223"/>
      <c r="H216" s="226">
        <v>3.5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177</v>
      </c>
      <c r="AU216" s="232" t="s">
        <v>83</v>
      </c>
      <c r="AV216" s="13" t="s">
        <v>83</v>
      </c>
      <c r="AW216" s="13" t="s">
        <v>33</v>
      </c>
      <c r="AX216" s="13" t="s">
        <v>73</v>
      </c>
      <c r="AY216" s="232" t="s">
        <v>167</v>
      </c>
    </row>
    <row r="217" s="13" customFormat="1">
      <c r="A217" s="13"/>
      <c r="B217" s="222"/>
      <c r="C217" s="223"/>
      <c r="D217" s="217" t="s">
        <v>177</v>
      </c>
      <c r="E217" s="224" t="s">
        <v>19</v>
      </c>
      <c r="F217" s="225" t="s">
        <v>382</v>
      </c>
      <c r="G217" s="223"/>
      <c r="H217" s="226">
        <v>3.5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177</v>
      </c>
      <c r="AU217" s="232" t="s">
        <v>83</v>
      </c>
      <c r="AV217" s="13" t="s">
        <v>83</v>
      </c>
      <c r="AW217" s="13" t="s">
        <v>33</v>
      </c>
      <c r="AX217" s="13" t="s">
        <v>73</v>
      </c>
      <c r="AY217" s="232" t="s">
        <v>167</v>
      </c>
    </row>
    <row r="218" s="13" customFormat="1">
      <c r="A218" s="13"/>
      <c r="B218" s="222"/>
      <c r="C218" s="223"/>
      <c r="D218" s="217" t="s">
        <v>177</v>
      </c>
      <c r="E218" s="224" t="s">
        <v>19</v>
      </c>
      <c r="F218" s="225" t="s">
        <v>383</v>
      </c>
      <c r="G218" s="223"/>
      <c r="H218" s="226">
        <v>3.5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177</v>
      </c>
      <c r="AU218" s="232" t="s">
        <v>83</v>
      </c>
      <c r="AV218" s="13" t="s">
        <v>83</v>
      </c>
      <c r="AW218" s="13" t="s">
        <v>33</v>
      </c>
      <c r="AX218" s="13" t="s">
        <v>73</v>
      </c>
      <c r="AY218" s="232" t="s">
        <v>167</v>
      </c>
    </row>
    <row r="219" s="13" customFormat="1">
      <c r="A219" s="13"/>
      <c r="B219" s="222"/>
      <c r="C219" s="223"/>
      <c r="D219" s="217" t="s">
        <v>177</v>
      </c>
      <c r="E219" s="224" t="s">
        <v>19</v>
      </c>
      <c r="F219" s="225" t="s">
        <v>384</v>
      </c>
      <c r="G219" s="223"/>
      <c r="H219" s="226">
        <v>3.5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2" t="s">
        <v>177</v>
      </c>
      <c r="AU219" s="232" t="s">
        <v>83</v>
      </c>
      <c r="AV219" s="13" t="s">
        <v>83</v>
      </c>
      <c r="AW219" s="13" t="s">
        <v>33</v>
      </c>
      <c r="AX219" s="13" t="s">
        <v>73</v>
      </c>
      <c r="AY219" s="232" t="s">
        <v>167</v>
      </c>
    </row>
    <row r="220" s="14" customFormat="1">
      <c r="A220" s="14"/>
      <c r="B220" s="233"/>
      <c r="C220" s="234"/>
      <c r="D220" s="217" t="s">
        <v>177</v>
      </c>
      <c r="E220" s="235" t="s">
        <v>19</v>
      </c>
      <c r="F220" s="236" t="s">
        <v>179</v>
      </c>
      <c r="G220" s="234"/>
      <c r="H220" s="237">
        <v>25.5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3" t="s">
        <v>177</v>
      </c>
      <c r="AU220" s="243" t="s">
        <v>83</v>
      </c>
      <c r="AV220" s="14" t="s">
        <v>173</v>
      </c>
      <c r="AW220" s="14" t="s">
        <v>33</v>
      </c>
      <c r="AX220" s="14" t="s">
        <v>81</v>
      </c>
      <c r="AY220" s="243" t="s">
        <v>167</v>
      </c>
    </row>
    <row r="221" s="2" customFormat="1" ht="16.5" customHeight="1">
      <c r="A221" s="38"/>
      <c r="B221" s="39"/>
      <c r="C221" s="246" t="s">
        <v>385</v>
      </c>
      <c r="D221" s="246" t="s">
        <v>252</v>
      </c>
      <c r="E221" s="247" t="s">
        <v>386</v>
      </c>
      <c r="F221" s="248" t="s">
        <v>387</v>
      </c>
      <c r="G221" s="249" t="s">
        <v>329</v>
      </c>
      <c r="H221" s="250">
        <v>25.5</v>
      </c>
      <c r="I221" s="251"/>
      <c r="J221" s="252">
        <f>ROUND(I221*H221,2)</f>
        <v>0</v>
      </c>
      <c r="K221" s="248" t="s">
        <v>183</v>
      </c>
      <c r="L221" s="253"/>
      <c r="M221" s="254" t="s">
        <v>19</v>
      </c>
      <c r="N221" s="255" t="s">
        <v>44</v>
      </c>
      <c r="O221" s="84"/>
      <c r="P221" s="213">
        <f>O221*H221</f>
        <v>0</v>
      </c>
      <c r="Q221" s="213">
        <v>0.048300000000000003</v>
      </c>
      <c r="R221" s="213">
        <f>Q221*H221</f>
        <v>1.2316500000000001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220</v>
      </c>
      <c r="AT221" s="215" t="s">
        <v>252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173</v>
      </c>
      <c r="BM221" s="215" t="s">
        <v>388</v>
      </c>
    </row>
    <row r="222" s="13" customFormat="1">
      <c r="A222" s="13"/>
      <c r="B222" s="222"/>
      <c r="C222" s="223"/>
      <c r="D222" s="217" t="s">
        <v>177</v>
      </c>
      <c r="E222" s="224" t="s">
        <v>19</v>
      </c>
      <c r="F222" s="225" t="s">
        <v>389</v>
      </c>
      <c r="G222" s="223"/>
      <c r="H222" s="226">
        <v>8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177</v>
      </c>
      <c r="AU222" s="232" t="s">
        <v>83</v>
      </c>
      <c r="AV222" s="13" t="s">
        <v>83</v>
      </c>
      <c r="AW222" s="13" t="s">
        <v>33</v>
      </c>
      <c r="AX222" s="13" t="s">
        <v>73</v>
      </c>
      <c r="AY222" s="232" t="s">
        <v>167</v>
      </c>
    </row>
    <row r="223" s="13" customFormat="1">
      <c r="A223" s="13"/>
      <c r="B223" s="222"/>
      <c r="C223" s="223"/>
      <c r="D223" s="217" t="s">
        <v>177</v>
      </c>
      <c r="E223" s="224" t="s">
        <v>19</v>
      </c>
      <c r="F223" s="225" t="s">
        <v>380</v>
      </c>
      <c r="G223" s="223"/>
      <c r="H223" s="226">
        <v>3.5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177</v>
      </c>
      <c r="AU223" s="232" t="s">
        <v>83</v>
      </c>
      <c r="AV223" s="13" t="s">
        <v>83</v>
      </c>
      <c r="AW223" s="13" t="s">
        <v>33</v>
      </c>
      <c r="AX223" s="13" t="s">
        <v>73</v>
      </c>
      <c r="AY223" s="232" t="s">
        <v>167</v>
      </c>
    </row>
    <row r="224" s="13" customFormat="1">
      <c r="A224" s="13"/>
      <c r="B224" s="222"/>
      <c r="C224" s="223"/>
      <c r="D224" s="217" t="s">
        <v>177</v>
      </c>
      <c r="E224" s="224" t="s">
        <v>19</v>
      </c>
      <c r="F224" s="225" t="s">
        <v>381</v>
      </c>
      <c r="G224" s="223"/>
      <c r="H224" s="226">
        <v>3.5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177</v>
      </c>
      <c r="AU224" s="232" t="s">
        <v>83</v>
      </c>
      <c r="AV224" s="13" t="s">
        <v>83</v>
      </c>
      <c r="AW224" s="13" t="s">
        <v>33</v>
      </c>
      <c r="AX224" s="13" t="s">
        <v>73</v>
      </c>
      <c r="AY224" s="232" t="s">
        <v>167</v>
      </c>
    </row>
    <row r="225" s="13" customFormat="1">
      <c r="A225" s="13"/>
      <c r="B225" s="222"/>
      <c r="C225" s="223"/>
      <c r="D225" s="217" t="s">
        <v>177</v>
      </c>
      <c r="E225" s="224" t="s">
        <v>19</v>
      </c>
      <c r="F225" s="225" t="s">
        <v>382</v>
      </c>
      <c r="G225" s="223"/>
      <c r="H225" s="226">
        <v>3.5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177</v>
      </c>
      <c r="AU225" s="232" t="s">
        <v>83</v>
      </c>
      <c r="AV225" s="13" t="s">
        <v>83</v>
      </c>
      <c r="AW225" s="13" t="s">
        <v>33</v>
      </c>
      <c r="AX225" s="13" t="s">
        <v>73</v>
      </c>
      <c r="AY225" s="232" t="s">
        <v>167</v>
      </c>
    </row>
    <row r="226" s="13" customFormat="1">
      <c r="A226" s="13"/>
      <c r="B226" s="222"/>
      <c r="C226" s="223"/>
      <c r="D226" s="217" t="s">
        <v>177</v>
      </c>
      <c r="E226" s="224" t="s">
        <v>19</v>
      </c>
      <c r="F226" s="225" t="s">
        <v>383</v>
      </c>
      <c r="G226" s="223"/>
      <c r="H226" s="226">
        <v>3.5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177</v>
      </c>
      <c r="AU226" s="232" t="s">
        <v>83</v>
      </c>
      <c r="AV226" s="13" t="s">
        <v>83</v>
      </c>
      <c r="AW226" s="13" t="s">
        <v>33</v>
      </c>
      <c r="AX226" s="13" t="s">
        <v>73</v>
      </c>
      <c r="AY226" s="232" t="s">
        <v>167</v>
      </c>
    </row>
    <row r="227" s="13" customFormat="1">
      <c r="A227" s="13"/>
      <c r="B227" s="222"/>
      <c r="C227" s="223"/>
      <c r="D227" s="217" t="s">
        <v>177</v>
      </c>
      <c r="E227" s="224" t="s">
        <v>19</v>
      </c>
      <c r="F227" s="225" t="s">
        <v>384</v>
      </c>
      <c r="G227" s="223"/>
      <c r="H227" s="226">
        <v>3.5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177</v>
      </c>
      <c r="AU227" s="232" t="s">
        <v>83</v>
      </c>
      <c r="AV227" s="13" t="s">
        <v>83</v>
      </c>
      <c r="AW227" s="13" t="s">
        <v>33</v>
      </c>
      <c r="AX227" s="13" t="s">
        <v>73</v>
      </c>
      <c r="AY227" s="232" t="s">
        <v>167</v>
      </c>
    </row>
    <row r="228" s="14" customFormat="1">
      <c r="A228" s="14"/>
      <c r="B228" s="233"/>
      <c r="C228" s="234"/>
      <c r="D228" s="217" t="s">
        <v>177</v>
      </c>
      <c r="E228" s="235" t="s">
        <v>19</v>
      </c>
      <c r="F228" s="236" t="s">
        <v>179</v>
      </c>
      <c r="G228" s="234"/>
      <c r="H228" s="237">
        <v>25.5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177</v>
      </c>
      <c r="AU228" s="243" t="s">
        <v>83</v>
      </c>
      <c r="AV228" s="14" t="s">
        <v>173</v>
      </c>
      <c r="AW228" s="14" t="s">
        <v>33</v>
      </c>
      <c r="AX228" s="14" t="s">
        <v>81</v>
      </c>
      <c r="AY228" s="243" t="s">
        <v>167</v>
      </c>
    </row>
    <row r="229" s="2" customFormat="1" ht="21.75" customHeight="1">
      <c r="A229" s="38"/>
      <c r="B229" s="39"/>
      <c r="C229" s="204" t="s">
        <v>390</v>
      </c>
      <c r="D229" s="204" t="s">
        <v>169</v>
      </c>
      <c r="E229" s="205" t="s">
        <v>391</v>
      </c>
      <c r="F229" s="206" t="s">
        <v>392</v>
      </c>
      <c r="G229" s="207" t="s">
        <v>329</v>
      </c>
      <c r="H229" s="208">
        <v>11</v>
      </c>
      <c r="I229" s="209"/>
      <c r="J229" s="210">
        <f>ROUND(I229*H229,2)</f>
        <v>0</v>
      </c>
      <c r="K229" s="206" t="s">
        <v>19</v>
      </c>
      <c r="L229" s="44"/>
      <c r="M229" s="211" t="s">
        <v>19</v>
      </c>
      <c r="N229" s="212" t="s">
        <v>44</v>
      </c>
      <c r="O229" s="84"/>
      <c r="P229" s="213">
        <f>O229*H229</f>
        <v>0</v>
      </c>
      <c r="Q229" s="213">
        <v>0.79479</v>
      </c>
      <c r="R229" s="213">
        <f>Q229*H229</f>
        <v>8.7426899999999996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173</v>
      </c>
      <c r="AT229" s="215" t="s">
        <v>169</v>
      </c>
      <c r="AU229" s="215" t="s">
        <v>83</v>
      </c>
      <c r="AY229" s="17" t="s">
        <v>167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81</v>
      </c>
      <c r="BK229" s="216">
        <f>ROUND(I229*H229,2)</f>
        <v>0</v>
      </c>
      <c r="BL229" s="17" t="s">
        <v>173</v>
      </c>
      <c r="BM229" s="215" t="s">
        <v>393</v>
      </c>
    </row>
    <row r="230" s="2" customFormat="1">
      <c r="A230" s="38"/>
      <c r="B230" s="39"/>
      <c r="C230" s="40"/>
      <c r="D230" s="217" t="s">
        <v>175</v>
      </c>
      <c r="E230" s="40"/>
      <c r="F230" s="218" t="s">
        <v>394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175</v>
      </c>
      <c r="AU230" s="17" t="s">
        <v>83</v>
      </c>
    </row>
    <row r="231" s="13" customFormat="1">
      <c r="A231" s="13"/>
      <c r="B231" s="222"/>
      <c r="C231" s="223"/>
      <c r="D231" s="217" t="s">
        <v>177</v>
      </c>
      <c r="E231" s="224" t="s">
        <v>19</v>
      </c>
      <c r="F231" s="225" t="s">
        <v>237</v>
      </c>
      <c r="G231" s="223"/>
      <c r="H231" s="226">
        <v>11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2" t="s">
        <v>177</v>
      </c>
      <c r="AU231" s="232" t="s">
        <v>83</v>
      </c>
      <c r="AV231" s="13" t="s">
        <v>83</v>
      </c>
      <c r="AW231" s="13" t="s">
        <v>33</v>
      </c>
      <c r="AX231" s="13" t="s">
        <v>81</v>
      </c>
      <c r="AY231" s="232" t="s">
        <v>167</v>
      </c>
    </row>
    <row r="232" s="2" customFormat="1" ht="21.75" customHeight="1">
      <c r="A232" s="38"/>
      <c r="B232" s="39"/>
      <c r="C232" s="204" t="s">
        <v>395</v>
      </c>
      <c r="D232" s="204" t="s">
        <v>169</v>
      </c>
      <c r="E232" s="205" t="s">
        <v>396</v>
      </c>
      <c r="F232" s="206" t="s">
        <v>397</v>
      </c>
      <c r="G232" s="207" t="s">
        <v>182</v>
      </c>
      <c r="H232" s="208">
        <v>10000</v>
      </c>
      <c r="I232" s="209"/>
      <c r="J232" s="210">
        <f>ROUND(I232*H232,2)</f>
        <v>0</v>
      </c>
      <c r="K232" s="206" t="s">
        <v>183</v>
      </c>
      <c r="L232" s="44"/>
      <c r="M232" s="211" t="s">
        <v>19</v>
      </c>
      <c r="N232" s="212" t="s">
        <v>44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0.02</v>
      </c>
      <c r="T232" s="214">
        <f>S232*H232</f>
        <v>200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173</v>
      </c>
      <c r="AT232" s="215" t="s">
        <v>169</v>
      </c>
      <c r="AU232" s="215" t="s">
        <v>83</v>
      </c>
      <c r="AY232" s="17" t="s">
        <v>167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81</v>
      </c>
      <c r="BK232" s="216">
        <f>ROUND(I232*H232,2)</f>
        <v>0</v>
      </c>
      <c r="BL232" s="17" t="s">
        <v>173</v>
      </c>
      <c r="BM232" s="215" t="s">
        <v>398</v>
      </c>
    </row>
    <row r="233" s="2" customFormat="1">
      <c r="A233" s="38"/>
      <c r="B233" s="39"/>
      <c r="C233" s="40"/>
      <c r="D233" s="244" t="s">
        <v>185</v>
      </c>
      <c r="E233" s="40"/>
      <c r="F233" s="245" t="s">
        <v>399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185</v>
      </c>
      <c r="AU233" s="17" t="s">
        <v>83</v>
      </c>
    </row>
    <row r="234" s="13" customFormat="1">
      <c r="A234" s="13"/>
      <c r="B234" s="222"/>
      <c r="C234" s="223"/>
      <c r="D234" s="217" t="s">
        <v>177</v>
      </c>
      <c r="E234" s="224" t="s">
        <v>19</v>
      </c>
      <c r="F234" s="225" t="s">
        <v>400</v>
      </c>
      <c r="G234" s="223"/>
      <c r="H234" s="226">
        <v>10000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177</v>
      </c>
      <c r="AU234" s="232" t="s">
        <v>83</v>
      </c>
      <c r="AV234" s="13" t="s">
        <v>83</v>
      </c>
      <c r="AW234" s="13" t="s">
        <v>33</v>
      </c>
      <c r="AX234" s="13" t="s">
        <v>81</v>
      </c>
      <c r="AY234" s="232" t="s">
        <v>167</v>
      </c>
    </row>
    <row r="235" s="12" customFormat="1" ht="22.8" customHeight="1">
      <c r="A235" s="12"/>
      <c r="B235" s="188"/>
      <c r="C235" s="189"/>
      <c r="D235" s="190" t="s">
        <v>72</v>
      </c>
      <c r="E235" s="202" t="s">
        <v>401</v>
      </c>
      <c r="F235" s="202" t="s">
        <v>402</v>
      </c>
      <c r="G235" s="189"/>
      <c r="H235" s="189"/>
      <c r="I235" s="192"/>
      <c r="J235" s="203">
        <f>BK235</f>
        <v>0</v>
      </c>
      <c r="K235" s="189"/>
      <c r="L235" s="194"/>
      <c r="M235" s="195"/>
      <c r="N235" s="196"/>
      <c r="O235" s="196"/>
      <c r="P235" s="197">
        <f>SUM(P236:P238)</f>
        <v>0</v>
      </c>
      <c r="Q235" s="196"/>
      <c r="R235" s="197">
        <f>SUM(R236:R238)</f>
        <v>0</v>
      </c>
      <c r="S235" s="196"/>
      <c r="T235" s="198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9" t="s">
        <v>81</v>
      </c>
      <c r="AT235" s="200" t="s">
        <v>72</v>
      </c>
      <c r="AU235" s="200" t="s">
        <v>81</v>
      </c>
      <c r="AY235" s="199" t="s">
        <v>167</v>
      </c>
      <c r="BK235" s="201">
        <f>SUM(BK236:BK238)</f>
        <v>0</v>
      </c>
    </row>
    <row r="236" s="2" customFormat="1" ht="24.15" customHeight="1">
      <c r="A236" s="38"/>
      <c r="B236" s="39"/>
      <c r="C236" s="204" t="s">
        <v>403</v>
      </c>
      <c r="D236" s="204" t="s">
        <v>169</v>
      </c>
      <c r="E236" s="205" t="s">
        <v>404</v>
      </c>
      <c r="F236" s="206" t="s">
        <v>405</v>
      </c>
      <c r="G236" s="207" t="s">
        <v>360</v>
      </c>
      <c r="H236" s="208">
        <v>562.32000000000005</v>
      </c>
      <c r="I236" s="209"/>
      <c r="J236" s="210">
        <f>ROUND(I236*H236,2)</f>
        <v>0</v>
      </c>
      <c r="K236" s="206" t="s">
        <v>183</v>
      </c>
      <c r="L236" s="44"/>
      <c r="M236" s="211" t="s">
        <v>19</v>
      </c>
      <c r="N236" s="212" t="s">
        <v>44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173</v>
      </c>
      <c r="AT236" s="215" t="s">
        <v>169</v>
      </c>
      <c r="AU236" s="215" t="s">
        <v>83</v>
      </c>
      <c r="AY236" s="17" t="s">
        <v>167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81</v>
      </c>
      <c r="BK236" s="216">
        <f>ROUND(I236*H236,2)</f>
        <v>0</v>
      </c>
      <c r="BL236" s="17" t="s">
        <v>173</v>
      </c>
      <c r="BM236" s="215" t="s">
        <v>406</v>
      </c>
    </row>
    <row r="237" s="2" customFormat="1">
      <c r="A237" s="38"/>
      <c r="B237" s="39"/>
      <c r="C237" s="40"/>
      <c r="D237" s="244" t="s">
        <v>185</v>
      </c>
      <c r="E237" s="40"/>
      <c r="F237" s="245" t="s">
        <v>407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185</v>
      </c>
      <c r="AU237" s="17" t="s">
        <v>83</v>
      </c>
    </row>
    <row r="238" s="13" customFormat="1">
      <c r="A238" s="13"/>
      <c r="B238" s="222"/>
      <c r="C238" s="223"/>
      <c r="D238" s="217" t="s">
        <v>177</v>
      </c>
      <c r="E238" s="224" t="s">
        <v>19</v>
      </c>
      <c r="F238" s="225" t="s">
        <v>408</v>
      </c>
      <c r="G238" s="223"/>
      <c r="H238" s="226">
        <v>562.32000000000005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177</v>
      </c>
      <c r="AU238" s="232" t="s">
        <v>83</v>
      </c>
      <c r="AV238" s="13" t="s">
        <v>83</v>
      </c>
      <c r="AW238" s="13" t="s">
        <v>33</v>
      </c>
      <c r="AX238" s="13" t="s">
        <v>81</v>
      </c>
      <c r="AY238" s="232" t="s">
        <v>167</v>
      </c>
    </row>
    <row r="239" s="12" customFormat="1" ht="22.8" customHeight="1">
      <c r="A239" s="12"/>
      <c r="B239" s="188"/>
      <c r="C239" s="189"/>
      <c r="D239" s="190" t="s">
        <v>72</v>
      </c>
      <c r="E239" s="202" t="s">
        <v>409</v>
      </c>
      <c r="F239" s="202" t="s">
        <v>410</v>
      </c>
      <c r="G239" s="189"/>
      <c r="H239" s="189"/>
      <c r="I239" s="192"/>
      <c r="J239" s="203">
        <f>BK239</f>
        <v>0</v>
      </c>
      <c r="K239" s="189"/>
      <c r="L239" s="194"/>
      <c r="M239" s="195"/>
      <c r="N239" s="196"/>
      <c r="O239" s="196"/>
      <c r="P239" s="197">
        <f>SUM(P240:P241)</f>
        <v>0</v>
      </c>
      <c r="Q239" s="196"/>
      <c r="R239" s="197">
        <f>SUM(R240:R241)</f>
        <v>0</v>
      </c>
      <c r="S239" s="196"/>
      <c r="T239" s="198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9" t="s">
        <v>81</v>
      </c>
      <c r="AT239" s="200" t="s">
        <v>72</v>
      </c>
      <c r="AU239" s="200" t="s">
        <v>81</v>
      </c>
      <c r="AY239" s="199" t="s">
        <v>167</v>
      </c>
      <c r="BK239" s="201">
        <f>SUM(BK240:BK241)</f>
        <v>0</v>
      </c>
    </row>
    <row r="240" s="2" customFormat="1" ht="24.15" customHeight="1">
      <c r="A240" s="38"/>
      <c r="B240" s="39"/>
      <c r="C240" s="204" t="s">
        <v>411</v>
      </c>
      <c r="D240" s="204" t="s">
        <v>169</v>
      </c>
      <c r="E240" s="205" t="s">
        <v>412</v>
      </c>
      <c r="F240" s="206" t="s">
        <v>413</v>
      </c>
      <c r="G240" s="207" t="s">
        <v>360</v>
      </c>
      <c r="H240" s="208">
        <v>6436.9139999999998</v>
      </c>
      <c r="I240" s="209"/>
      <c r="J240" s="210">
        <f>ROUND(I240*H240,2)</f>
        <v>0</v>
      </c>
      <c r="K240" s="206" t="s">
        <v>183</v>
      </c>
      <c r="L240" s="44"/>
      <c r="M240" s="211" t="s">
        <v>19</v>
      </c>
      <c r="N240" s="212" t="s">
        <v>44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173</v>
      </c>
      <c r="AT240" s="215" t="s">
        <v>169</v>
      </c>
      <c r="AU240" s="215" t="s">
        <v>83</v>
      </c>
      <c r="AY240" s="17" t="s">
        <v>167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81</v>
      </c>
      <c r="BK240" s="216">
        <f>ROUND(I240*H240,2)</f>
        <v>0</v>
      </c>
      <c r="BL240" s="17" t="s">
        <v>173</v>
      </c>
      <c r="BM240" s="215" t="s">
        <v>414</v>
      </c>
    </row>
    <row r="241" s="2" customFormat="1">
      <c r="A241" s="38"/>
      <c r="B241" s="39"/>
      <c r="C241" s="40"/>
      <c r="D241" s="244" t="s">
        <v>185</v>
      </c>
      <c r="E241" s="40"/>
      <c r="F241" s="245" t="s">
        <v>415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185</v>
      </c>
      <c r="AU241" s="17" t="s">
        <v>83</v>
      </c>
    </row>
    <row r="242" s="12" customFormat="1" ht="25.92" customHeight="1">
      <c r="A242" s="12"/>
      <c r="B242" s="188"/>
      <c r="C242" s="189"/>
      <c r="D242" s="190" t="s">
        <v>72</v>
      </c>
      <c r="E242" s="191" t="s">
        <v>416</v>
      </c>
      <c r="F242" s="191" t="s">
        <v>417</v>
      </c>
      <c r="G242" s="189"/>
      <c r="H242" s="189"/>
      <c r="I242" s="192"/>
      <c r="J242" s="193">
        <f>BK242</f>
        <v>0</v>
      </c>
      <c r="K242" s="189"/>
      <c r="L242" s="194"/>
      <c r="M242" s="195"/>
      <c r="N242" s="196"/>
      <c r="O242" s="196"/>
      <c r="P242" s="197">
        <f>P243+P262+P266+P270+P280+P284</f>
        <v>0</v>
      </c>
      <c r="Q242" s="196"/>
      <c r="R242" s="197">
        <f>R243+R262+R266+R270+R280+R284</f>
        <v>0</v>
      </c>
      <c r="S242" s="196"/>
      <c r="T242" s="198">
        <f>T243+T262+T266+T270+T280+T284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9" t="s">
        <v>200</v>
      </c>
      <c r="AT242" s="200" t="s">
        <v>72</v>
      </c>
      <c r="AU242" s="200" t="s">
        <v>73</v>
      </c>
      <c r="AY242" s="199" t="s">
        <v>167</v>
      </c>
      <c r="BK242" s="201">
        <f>BK243+BK262+BK266+BK270+BK280+BK284</f>
        <v>0</v>
      </c>
    </row>
    <row r="243" s="12" customFormat="1" ht="22.8" customHeight="1">
      <c r="A243" s="12"/>
      <c r="B243" s="188"/>
      <c r="C243" s="189"/>
      <c r="D243" s="190" t="s">
        <v>72</v>
      </c>
      <c r="E243" s="202" t="s">
        <v>418</v>
      </c>
      <c r="F243" s="202" t="s">
        <v>419</v>
      </c>
      <c r="G243" s="189"/>
      <c r="H243" s="189"/>
      <c r="I243" s="192"/>
      <c r="J243" s="203">
        <f>BK243</f>
        <v>0</v>
      </c>
      <c r="K243" s="189"/>
      <c r="L243" s="194"/>
      <c r="M243" s="195"/>
      <c r="N243" s="196"/>
      <c r="O243" s="196"/>
      <c r="P243" s="197">
        <f>SUM(P244:P261)</f>
        <v>0</v>
      </c>
      <c r="Q243" s="196"/>
      <c r="R243" s="197">
        <f>SUM(R244:R261)</f>
        <v>0</v>
      </c>
      <c r="S243" s="196"/>
      <c r="T243" s="198">
        <f>SUM(T244:T261)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9" t="s">
        <v>200</v>
      </c>
      <c r="AT243" s="200" t="s">
        <v>72</v>
      </c>
      <c r="AU243" s="200" t="s">
        <v>81</v>
      </c>
      <c r="AY243" s="199" t="s">
        <v>167</v>
      </c>
      <c r="BK243" s="201">
        <f>SUM(BK244:BK261)</f>
        <v>0</v>
      </c>
    </row>
    <row r="244" s="2" customFormat="1" ht="16.5" customHeight="1">
      <c r="A244" s="38"/>
      <c r="B244" s="39"/>
      <c r="C244" s="204" t="s">
        <v>420</v>
      </c>
      <c r="D244" s="204" t="s">
        <v>169</v>
      </c>
      <c r="E244" s="205" t="s">
        <v>421</v>
      </c>
      <c r="F244" s="206" t="s">
        <v>422</v>
      </c>
      <c r="G244" s="207" t="s">
        <v>423</v>
      </c>
      <c r="H244" s="208">
        <v>1</v>
      </c>
      <c r="I244" s="209"/>
      <c r="J244" s="210">
        <f>ROUND(I244*H244,2)</f>
        <v>0</v>
      </c>
      <c r="K244" s="206" t="s">
        <v>183</v>
      </c>
      <c r="L244" s="44"/>
      <c r="M244" s="211" t="s">
        <v>19</v>
      </c>
      <c r="N244" s="212" t="s">
        <v>44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424</v>
      </c>
      <c r="AT244" s="215" t="s">
        <v>169</v>
      </c>
      <c r="AU244" s="215" t="s">
        <v>83</v>
      </c>
      <c r="AY244" s="17" t="s">
        <v>167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424</v>
      </c>
      <c r="BM244" s="215" t="s">
        <v>425</v>
      </c>
    </row>
    <row r="245" s="2" customFormat="1">
      <c r="A245" s="38"/>
      <c r="B245" s="39"/>
      <c r="C245" s="40"/>
      <c r="D245" s="244" t="s">
        <v>185</v>
      </c>
      <c r="E245" s="40"/>
      <c r="F245" s="245" t="s">
        <v>426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185</v>
      </c>
      <c r="AU245" s="17" t="s">
        <v>83</v>
      </c>
    </row>
    <row r="246" s="2" customFormat="1">
      <c r="A246" s="38"/>
      <c r="B246" s="39"/>
      <c r="C246" s="40"/>
      <c r="D246" s="217" t="s">
        <v>175</v>
      </c>
      <c r="E246" s="40"/>
      <c r="F246" s="218" t="s">
        <v>427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175</v>
      </c>
      <c r="AU246" s="17" t="s">
        <v>83</v>
      </c>
    </row>
    <row r="247" s="2" customFormat="1" ht="16.5" customHeight="1">
      <c r="A247" s="38"/>
      <c r="B247" s="39"/>
      <c r="C247" s="204" t="s">
        <v>428</v>
      </c>
      <c r="D247" s="204" t="s">
        <v>169</v>
      </c>
      <c r="E247" s="205" t="s">
        <v>429</v>
      </c>
      <c r="F247" s="206" t="s">
        <v>430</v>
      </c>
      <c r="G247" s="207" t="s">
        <v>423</v>
      </c>
      <c r="H247" s="208">
        <v>1</v>
      </c>
      <c r="I247" s="209"/>
      <c r="J247" s="210">
        <f>ROUND(I247*H247,2)</f>
        <v>0</v>
      </c>
      <c r="K247" s="206" t="s">
        <v>183</v>
      </c>
      <c r="L247" s="44"/>
      <c r="M247" s="211" t="s">
        <v>19</v>
      </c>
      <c r="N247" s="212" t="s">
        <v>44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424</v>
      </c>
      <c r="AT247" s="215" t="s">
        <v>169</v>
      </c>
      <c r="AU247" s="215" t="s">
        <v>83</v>
      </c>
      <c r="AY247" s="17" t="s">
        <v>167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81</v>
      </c>
      <c r="BK247" s="216">
        <f>ROUND(I247*H247,2)</f>
        <v>0</v>
      </c>
      <c r="BL247" s="17" t="s">
        <v>424</v>
      </c>
      <c r="BM247" s="215" t="s">
        <v>431</v>
      </c>
    </row>
    <row r="248" s="2" customFormat="1">
      <c r="A248" s="38"/>
      <c r="B248" s="39"/>
      <c r="C248" s="40"/>
      <c r="D248" s="244" t="s">
        <v>185</v>
      </c>
      <c r="E248" s="40"/>
      <c r="F248" s="245" t="s">
        <v>432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185</v>
      </c>
      <c r="AU248" s="17" t="s">
        <v>83</v>
      </c>
    </row>
    <row r="249" s="2" customFormat="1">
      <c r="A249" s="38"/>
      <c r="B249" s="39"/>
      <c r="C249" s="40"/>
      <c r="D249" s="217" t="s">
        <v>175</v>
      </c>
      <c r="E249" s="40"/>
      <c r="F249" s="218" t="s">
        <v>433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175</v>
      </c>
      <c r="AU249" s="17" t="s">
        <v>83</v>
      </c>
    </row>
    <row r="250" s="2" customFormat="1" ht="16.5" customHeight="1">
      <c r="A250" s="38"/>
      <c r="B250" s="39"/>
      <c r="C250" s="204" t="s">
        <v>434</v>
      </c>
      <c r="D250" s="204" t="s">
        <v>169</v>
      </c>
      <c r="E250" s="205" t="s">
        <v>435</v>
      </c>
      <c r="F250" s="206" t="s">
        <v>436</v>
      </c>
      <c r="G250" s="207" t="s">
        <v>423</v>
      </c>
      <c r="H250" s="208">
        <v>1</v>
      </c>
      <c r="I250" s="209"/>
      <c r="J250" s="210">
        <f>ROUND(I250*H250,2)</f>
        <v>0</v>
      </c>
      <c r="K250" s="206" t="s">
        <v>183</v>
      </c>
      <c r="L250" s="44"/>
      <c r="M250" s="211" t="s">
        <v>19</v>
      </c>
      <c r="N250" s="212" t="s">
        <v>44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424</v>
      </c>
      <c r="AT250" s="215" t="s">
        <v>169</v>
      </c>
      <c r="AU250" s="215" t="s">
        <v>83</v>
      </c>
      <c r="AY250" s="17" t="s">
        <v>167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424</v>
      </c>
      <c r="BM250" s="215" t="s">
        <v>437</v>
      </c>
    </row>
    <row r="251" s="2" customFormat="1">
      <c r="A251" s="38"/>
      <c r="B251" s="39"/>
      <c r="C251" s="40"/>
      <c r="D251" s="244" t="s">
        <v>185</v>
      </c>
      <c r="E251" s="40"/>
      <c r="F251" s="245" t="s">
        <v>438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185</v>
      </c>
      <c r="AU251" s="17" t="s">
        <v>83</v>
      </c>
    </row>
    <row r="252" s="2" customFormat="1">
      <c r="A252" s="38"/>
      <c r="B252" s="39"/>
      <c r="C252" s="40"/>
      <c r="D252" s="217" t="s">
        <v>175</v>
      </c>
      <c r="E252" s="40"/>
      <c r="F252" s="218" t="s">
        <v>439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175</v>
      </c>
      <c r="AU252" s="17" t="s">
        <v>83</v>
      </c>
    </row>
    <row r="253" s="2" customFormat="1" ht="16.5" customHeight="1">
      <c r="A253" s="38"/>
      <c r="B253" s="39"/>
      <c r="C253" s="204" t="s">
        <v>440</v>
      </c>
      <c r="D253" s="204" t="s">
        <v>169</v>
      </c>
      <c r="E253" s="205" t="s">
        <v>441</v>
      </c>
      <c r="F253" s="206" t="s">
        <v>442</v>
      </c>
      <c r="G253" s="207" t="s">
        <v>423</v>
      </c>
      <c r="H253" s="208">
        <v>1</v>
      </c>
      <c r="I253" s="209"/>
      <c r="J253" s="210">
        <f>ROUND(I253*H253,2)</f>
        <v>0</v>
      </c>
      <c r="K253" s="206" t="s">
        <v>183</v>
      </c>
      <c r="L253" s="44"/>
      <c r="M253" s="211" t="s">
        <v>19</v>
      </c>
      <c r="N253" s="212" t="s">
        <v>44</v>
      </c>
      <c r="O253" s="84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424</v>
      </c>
      <c r="AT253" s="215" t="s">
        <v>169</v>
      </c>
      <c r="AU253" s="215" t="s">
        <v>83</v>
      </c>
      <c r="AY253" s="17" t="s">
        <v>167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81</v>
      </c>
      <c r="BK253" s="216">
        <f>ROUND(I253*H253,2)</f>
        <v>0</v>
      </c>
      <c r="BL253" s="17" t="s">
        <v>424</v>
      </c>
      <c r="BM253" s="215" t="s">
        <v>443</v>
      </c>
    </row>
    <row r="254" s="2" customFormat="1">
      <c r="A254" s="38"/>
      <c r="B254" s="39"/>
      <c r="C254" s="40"/>
      <c r="D254" s="244" t="s">
        <v>185</v>
      </c>
      <c r="E254" s="40"/>
      <c r="F254" s="245" t="s">
        <v>444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185</v>
      </c>
      <c r="AU254" s="17" t="s">
        <v>83</v>
      </c>
    </row>
    <row r="255" s="2" customFormat="1">
      <c r="A255" s="38"/>
      <c r="B255" s="39"/>
      <c r="C255" s="40"/>
      <c r="D255" s="217" t="s">
        <v>175</v>
      </c>
      <c r="E255" s="40"/>
      <c r="F255" s="218" t="s">
        <v>445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175</v>
      </c>
      <c r="AU255" s="17" t="s">
        <v>83</v>
      </c>
    </row>
    <row r="256" s="2" customFormat="1" ht="16.5" customHeight="1">
      <c r="A256" s="38"/>
      <c r="B256" s="39"/>
      <c r="C256" s="204" t="s">
        <v>446</v>
      </c>
      <c r="D256" s="204" t="s">
        <v>169</v>
      </c>
      <c r="E256" s="205" t="s">
        <v>447</v>
      </c>
      <c r="F256" s="206" t="s">
        <v>448</v>
      </c>
      <c r="G256" s="207" t="s">
        <v>423</v>
      </c>
      <c r="H256" s="208">
        <v>1</v>
      </c>
      <c r="I256" s="209"/>
      <c r="J256" s="210">
        <f>ROUND(I256*H256,2)</f>
        <v>0</v>
      </c>
      <c r="K256" s="206" t="s">
        <v>183</v>
      </c>
      <c r="L256" s="44"/>
      <c r="M256" s="211" t="s">
        <v>19</v>
      </c>
      <c r="N256" s="212" t="s">
        <v>44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424</v>
      </c>
      <c r="AT256" s="215" t="s">
        <v>169</v>
      </c>
      <c r="AU256" s="215" t="s">
        <v>83</v>
      </c>
      <c r="AY256" s="17" t="s">
        <v>167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81</v>
      </c>
      <c r="BK256" s="216">
        <f>ROUND(I256*H256,2)</f>
        <v>0</v>
      </c>
      <c r="BL256" s="17" t="s">
        <v>424</v>
      </c>
      <c r="BM256" s="215" t="s">
        <v>449</v>
      </c>
    </row>
    <row r="257" s="2" customFormat="1">
      <c r="A257" s="38"/>
      <c r="B257" s="39"/>
      <c r="C257" s="40"/>
      <c r="D257" s="244" t="s">
        <v>185</v>
      </c>
      <c r="E257" s="40"/>
      <c r="F257" s="245" t="s">
        <v>450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185</v>
      </c>
      <c r="AU257" s="17" t="s">
        <v>83</v>
      </c>
    </row>
    <row r="258" s="2" customFormat="1">
      <c r="A258" s="38"/>
      <c r="B258" s="39"/>
      <c r="C258" s="40"/>
      <c r="D258" s="217" t="s">
        <v>175</v>
      </c>
      <c r="E258" s="40"/>
      <c r="F258" s="218" t="s">
        <v>451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175</v>
      </c>
      <c r="AU258" s="17" t="s">
        <v>83</v>
      </c>
    </row>
    <row r="259" s="2" customFormat="1" ht="16.5" customHeight="1">
      <c r="A259" s="38"/>
      <c r="B259" s="39"/>
      <c r="C259" s="204" t="s">
        <v>452</v>
      </c>
      <c r="D259" s="204" t="s">
        <v>169</v>
      </c>
      <c r="E259" s="205" t="s">
        <v>453</v>
      </c>
      <c r="F259" s="206" t="s">
        <v>454</v>
      </c>
      <c r="G259" s="207" t="s">
        <v>423</v>
      </c>
      <c r="H259" s="208">
        <v>1</v>
      </c>
      <c r="I259" s="209"/>
      <c r="J259" s="210">
        <f>ROUND(I259*H259,2)</f>
        <v>0</v>
      </c>
      <c r="K259" s="206" t="s">
        <v>183</v>
      </c>
      <c r="L259" s="44"/>
      <c r="M259" s="211" t="s">
        <v>19</v>
      </c>
      <c r="N259" s="212" t="s">
        <v>44</v>
      </c>
      <c r="O259" s="84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424</v>
      </c>
      <c r="AT259" s="215" t="s">
        <v>169</v>
      </c>
      <c r="AU259" s="215" t="s">
        <v>83</v>
      </c>
      <c r="AY259" s="17" t="s">
        <v>167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81</v>
      </c>
      <c r="BK259" s="216">
        <f>ROUND(I259*H259,2)</f>
        <v>0</v>
      </c>
      <c r="BL259" s="17" t="s">
        <v>424</v>
      </c>
      <c r="BM259" s="215" t="s">
        <v>455</v>
      </c>
    </row>
    <row r="260" s="2" customFormat="1">
      <c r="A260" s="38"/>
      <c r="B260" s="39"/>
      <c r="C260" s="40"/>
      <c r="D260" s="244" t="s">
        <v>185</v>
      </c>
      <c r="E260" s="40"/>
      <c r="F260" s="245" t="s">
        <v>456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185</v>
      </c>
      <c r="AU260" s="17" t="s">
        <v>83</v>
      </c>
    </row>
    <row r="261" s="2" customFormat="1">
      <c r="A261" s="38"/>
      <c r="B261" s="39"/>
      <c r="C261" s="40"/>
      <c r="D261" s="217" t="s">
        <v>175</v>
      </c>
      <c r="E261" s="40"/>
      <c r="F261" s="218" t="s">
        <v>457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175</v>
      </c>
      <c r="AU261" s="17" t="s">
        <v>83</v>
      </c>
    </row>
    <row r="262" s="12" customFormat="1" ht="22.8" customHeight="1">
      <c r="A262" s="12"/>
      <c r="B262" s="188"/>
      <c r="C262" s="189"/>
      <c r="D262" s="190" t="s">
        <v>72</v>
      </c>
      <c r="E262" s="202" t="s">
        <v>458</v>
      </c>
      <c r="F262" s="202" t="s">
        <v>459</v>
      </c>
      <c r="G262" s="189"/>
      <c r="H262" s="189"/>
      <c r="I262" s="192"/>
      <c r="J262" s="203">
        <f>BK262</f>
        <v>0</v>
      </c>
      <c r="K262" s="189"/>
      <c r="L262" s="194"/>
      <c r="M262" s="195"/>
      <c r="N262" s="196"/>
      <c r="O262" s="196"/>
      <c r="P262" s="197">
        <f>SUM(P263:P265)</f>
        <v>0</v>
      </c>
      <c r="Q262" s="196"/>
      <c r="R262" s="197">
        <f>SUM(R263:R265)</f>
        <v>0</v>
      </c>
      <c r="S262" s="196"/>
      <c r="T262" s="198">
        <f>SUM(T263:T265)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9" t="s">
        <v>200</v>
      </c>
      <c r="AT262" s="200" t="s">
        <v>72</v>
      </c>
      <c r="AU262" s="200" t="s">
        <v>81</v>
      </c>
      <c r="AY262" s="199" t="s">
        <v>167</v>
      </c>
      <c r="BK262" s="201">
        <f>SUM(BK263:BK265)</f>
        <v>0</v>
      </c>
    </row>
    <row r="263" s="2" customFormat="1" ht="16.5" customHeight="1">
      <c r="A263" s="38"/>
      <c r="B263" s="39"/>
      <c r="C263" s="204" t="s">
        <v>460</v>
      </c>
      <c r="D263" s="204" t="s">
        <v>169</v>
      </c>
      <c r="E263" s="205" t="s">
        <v>461</v>
      </c>
      <c r="F263" s="206" t="s">
        <v>459</v>
      </c>
      <c r="G263" s="207" t="s">
        <v>423</v>
      </c>
      <c r="H263" s="208">
        <v>1</v>
      </c>
      <c r="I263" s="209"/>
      <c r="J263" s="210">
        <f>ROUND(I263*H263,2)</f>
        <v>0</v>
      </c>
      <c r="K263" s="206" t="s">
        <v>183</v>
      </c>
      <c r="L263" s="44"/>
      <c r="M263" s="211" t="s">
        <v>19</v>
      </c>
      <c r="N263" s="212" t="s">
        <v>44</v>
      </c>
      <c r="O263" s="84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424</v>
      </c>
      <c r="AT263" s="215" t="s">
        <v>169</v>
      </c>
      <c r="AU263" s="215" t="s">
        <v>83</v>
      </c>
      <c r="AY263" s="17" t="s">
        <v>167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424</v>
      </c>
      <c r="BM263" s="215" t="s">
        <v>462</v>
      </c>
    </row>
    <row r="264" s="2" customFormat="1">
      <c r="A264" s="38"/>
      <c r="B264" s="39"/>
      <c r="C264" s="40"/>
      <c r="D264" s="244" t="s">
        <v>185</v>
      </c>
      <c r="E264" s="40"/>
      <c r="F264" s="245" t="s">
        <v>463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185</v>
      </c>
      <c r="AU264" s="17" t="s">
        <v>83</v>
      </c>
    </row>
    <row r="265" s="2" customFormat="1">
      <c r="A265" s="38"/>
      <c r="B265" s="39"/>
      <c r="C265" s="40"/>
      <c r="D265" s="217" t="s">
        <v>175</v>
      </c>
      <c r="E265" s="40"/>
      <c r="F265" s="218" t="s">
        <v>439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175</v>
      </c>
      <c r="AU265" s="17" t="s">
        <v>83</v>
      </c>
    </row>
    <row r="266" s="12" customFormat="1" ht="22.8" customHeight="1">
      <c r="A266" s="12"/>
      <c r="B266" s="188"/>
      <c r="C266" s="189"/>
      <c r="D266" s="190" t="s">
        <v>72</v>
      </c>
      <c r="E266" s="202" t="s">
        <v>464</v>
      </c>
      <c r="F266" s="202" t="s">
        <v>465</v>
      </c>
      <c r="G266" s="189"/>
      <c r="H266" s="189"/>
      <c r="I266" s="192"/>
      <c r="J266" s="203">
        <f>BK266</f>
        <v>0</v>
      </c>
      <c r="K266" s="189"/>
      <c r="L266" s="194"/>
      <c r="M266" s="195"/>
      <c r="N266" s="196"/>
      <c r="O266" s="196"/>
      <c r="P266" s="197">
        <f>SUM(P267:P269)</f>
        <v>0</v>
      </c>
      <c r="Q266" s="196"/>
      <c r="R266" s="197">
        <f>SUM(R267:R269)</f>
        <v>0</v>
      </c>
      <c r="S266" s="196"/>
      <c r="T266" s="198">
        <f>SUM(T267:T269)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9" t="s">
        <v>200</v>
      </c>
      <c r="AT266" s="200" t="s">
        <v>72</v>
      </c>
      <c r="AU266" s="200" t="s">
        <v>81</v>
      </c>
      <c r="AY266" s="199" t="s">
        <v>167</v>
      </c>
      <c r="BK266" s="201">
        <f>SUM(BK267:BK269)</f>
        <v>0</v>
      </c>
    </row>
    <row r="267" s="2" customFormat="1" ht="16.5" customHeight="1">
      <c r="A267" s="38"/>
      <c r="B267" s="39"/>
      <c r="C267" s="204" t="s">
        <v>466</v>
      </c>
      <c r="D267" s="204" t="s">
        <v>169</v>
      </c>
      <c r="E267" s="205" t="s">
        <v>467</v>
      </c>
      <c r="F267" s="206" t="s">
        <v>465</v>
      </c>
      <c r="G267" s="207" t="s">
        <v>423</v>
      </c>
      <c r="H267" s="208">
        <v>1</v>
      </c>
      <c r="I267" s="209"/>
      <c r="J267" s="210">
        <f>ROUND(I267*H267,2)</f>
        <v>0</v>
      </c>
      <c r="K267" s="206" t="s">
        <v>183</v>
      </c>
      <c r="L267" s="44"/>
      <c r="M267" s="211" t="s">
        <v>19</v>
      </c>
      <c r="N267" s="212" t="s">
        <v>44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424</v>
      </c>
      <c r="AT267" s="215" t="s">
        <v>169</v>
      </c>
      <c r="AU267" s="215" t="s">
        <v>83</v>
      </c>
      <c r="AY267" s="17" t="s">
        <v>167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81</v>
      </c>
      <c r="BK267" s="216">
        <f>ROUND(I267*H267,2)</f>
        <v>0</v>
      </c>
      <c r="BL267" s="17" t="s">
        <v>424</v>
      </c>
      <c r="BM267" s="215" t="s">
        <v>468</v>
      </c>
    </row>
    <row r="268" s="2" customFormat="1">
      <c r="A268" s="38"/>
      <c r="B268" s="39"/>
      <c r="C268" s="40"/>
      <c r="D268" s="244" t="s">
        <v>185</v>
      </c>
      <c r="E268" s="40"/>
      <c r="F268" s="245" t="s">
        <v>469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185</v>
      </c>
      <c r="AU268" s="17" t="s">
        <v>83</v>
      </c>
    </row>
    <row r="269" s="2" customFormat="1">
      <c r="A269" s="38"/>
      <c r="B269" s="39"/>
      <c r="C269" s="40"/>
      <c r="D269" s="217" t="s">
        <v>175</v>
      </c>
      <c r="E269" s="40"/>
      <c r="F269" s="218" t="s">
        <v>470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175</v>
      </c>
      <c r="AU269" s="17" t="s">
        <v>83</v>
      </c>
    </row>
    <row r="270" s="12" customFormat="1" ht="22.8" customHeight="1">
      <c r="A270" s="12"/>
      <c r="B270" s="188"/>
      <c r="C270" s="189"/>
      <c r="D270" s="190" t="s">
        <v>72</v>
      </c>
      <c r="E270" s="202" t="s">
        <v>471</v>
      </c>
      <c r="F270" s="202" t="s">
        <v>472</v>
      </c>
      <c r="G270" s="189"/>
      <c r="H270" s="189"/>
      <c r="I270" s="192"/>
      <c r="J270" s="203">
        <f>BK270</f>
        <v>0</v>
      </c>
      <c r="K270" s="189"/>
      <c r="L270" s="194"/>
      <c r="M270" s="195"/>
      <c r="N270" s="196"/>
      <c r="O270" s="196"/>
      <c r="P270" s="197">
        <f>SUM(P271:P279)</f>
        <v>0</v>
      </c>
      <c r="Q270" s="196"/>
      <c r="R270" s="197">
        <f>SUM(R271:R279)</f>
        <v>0</v>
      </c>
      <c r="S270" s="196"/>
      <c r="T270" s="198">
        <f>SUM(T271:T279)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9" t="s">
        <v>200</v>
      </c>
      <c r="AT270" s="200" t="s">
        <v>72</v>
      </c>
      <c r="AU270" s="200" t="s">
        <v>81</v>
      </c>
      <c r="AY270" s="199" t="s">
        <v>167</v>
      </c>
      <c r="BK270" s="201">
        <f>SUM(BK271:BK279)</f>
        <v>0</v>
      </c>
    </row>
    <row r="271" s="2" customFormat="1" ht="16.5" customHeight="1">
      <c r="A271" s="38"/>
      <c r="B271" s="39"/>
      <c r="C271" s="204" t="s">
        <v>473</v>
      </c>
      <c r="D271" s="204" t="s">
        <v>169</v>
      </c>
      <c r="E271" s="205" t="s">
        <v>474</v>
      </c>
      <c r="F271" s="206" t="s">
        <v>475</v>
      </c>
      <c r="G271" s="207" t="s">
        <v>423</v>
      </c>
      <c r="H271" s="208">
        <v>1</v>
      </c>
      <c r="I271" s="209"/>
      <c r="J271" s="210">
        <f>ROUND(I271*H271,2)</f>
        <v>0</v>
      </c>
      <c r="K271" s="206" t="s">
        <v>183</v>
      </c>
      <c r="L271" s="44"/>
      <c r="M271" s="211" t="s">
        <v>19</v>
      </c>
      <c r="N271" s="212" t="s">
        <v>44</v>
      </c>
      <c r="O271" s="84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424</v>
      </c>
      <c r="AT271" s="215" t="s">
        <v>169</v>
      </c>
      <c r="AU271" s="215" t="s">
        <v>83</v>
      </c>
      <c r="AY271" s="17" t="s">
        <v>167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81</v>
      </c>
      <c r="BK271" s="216">
        <f>ROUND(I271*H271,2)</f>
        <v>0</v>
      </c>
      <c r="BL271" s="17" t="s">
        <v>424</v>
      </c>
      <c r="BM271" s="215" t="s">
        <v>476</v>
      </c>
    </row>
    <row r="272" s="2" customFormat="1">
      <c r="A272" s="38"/>
      <c r="B272" s="39"/>
      <c r="C272" s="40"/>
      <c r="D272" s="244" t="s">
        <v>185</v>
      </c>
      <c r="E272" s="40"/>
      <c r="F272" s="245" t="s">
        <v>477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185</v>
      </c>
      <c r="AU272" s="17" t="s">
        <v>83</v>
      </c>
    </row>
    <row r="273" s="2" customFormat="1">
      <c r="A273" s="38"/>
      <c r="B273" s="39"/>
      <c r="C273" s="40"/>
      <c r="D273" s="217" t="s">
        <v>175</v>
      </c>
      <c r="E273" s="40"/>
      <c r="F273" s="218" t="s">
        <v>478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175</v>
      </c>
      <c r="AU273" s="17" t="s">
        <v>83</v>
      </c>
    </row>
    <row r="274" s="2" customFormat="1" ht="16.5" customHeight="1">
      <c r="A274" s="38"/>
      <c r="B274" s="39"/>
      <c r="C274" s="204" t="s">
        <v>479</v>
      </c>
      <c r="D274" s="204" t="s">
        <v>169</v>
      </c>
      <c r="E274" s="205" t="s">
        <v>480</v>
      </c>
      <c r="F274" s="206" t="s">
        <v>481</v>
      </c>
      <c r="G274" s="207" t="s">
        <v>423</v>
      </c>
      <c r="H274" s="208">
        <v>1</v>
      </c>
      <c r="I274" s="209"/>
      <c r="J274" s="210">
        <f>ROUND(I274*H274,2)</f>
        <v>0</v>
      </c>
      <c r="K274" s="206" t="s">
        <v>183</v>
      </c>
      <c r="L274" s="44"/>
      <c r="M274" s="211" t="s">
        <v>19</v>
      </c>
      <c r="N274" s="212" t="s">
        <v>44</v>
      </c>
      <c r="O274" s="84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424</v>
      </c>
      <c r="AT274" s="215" t="s">
        <v>169</v>
      </c>
      <c r="AU274" s="215" t="s">
        <v>83</v>
      </c>
      <c r="AY274" s="17" t="s">
        <v>167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81</v>
      </c>
      <c r="BK274" s="216">
        <f>ROUND(I274*H274,2)</f>
        <v>0</v>
      </c>
      <c r="BL274" s="17" t="s">
        <v>424</v>
      </c>
      <c r="BM274" s="215" t="s">
        <v>482</v>
      </c>
    </row>
    <row r="275" s="2" customFormat="1">
      <c r="A275" s="38"/>
      <c r="B275" s="39"/>
      <c r="C275" s="40"/>
      <c r="D275" s="244" t="s">
        <v>185</v>
      </c>
      <c r="E275" s="40"/>
      <c r="F275" s="245" t="s">
        <v>483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185</v>
      </c>
      <c r="AU275" s="17" t="s">
        <v>83</v>
      </c>
    </row>
    <row r="276" s="2" customFormat="1">
      <c r="A276" s="38"/>
      <c r="B276" s="39"/>
      <c r="C276" s="40"/>
      <c r="D276" s="217" t="s">
        <v>175</v>
      </c>
      <c r="E276" s="40"/>
      <c r="F276" s="218" t="s">
        <v>484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175</v>
      </c>
      <c r="AU276" s="17" t="s">
        <v>83</v>
      </c>
    </row>
    <row r="277" s="2" customFormat="1" ht="16.5" customHeight="1">
      <c r="A277" s="38"/>
      <c r="B277" s="39"/>
      <c r="C277" s="204" t="s">
        <v>485</v>
      </c>
      <c r="D277" s="204" t="s">
        <v>169</v>
      </c>
      <c r="E277" s="205" t="s">
        <v>486</v>
      </c>
      <c r="F277" s="206" t="s">
        <v>487</v>
      </c>
      <c r="G277" s="207" t="s">
        <v>423</v>
      </c>
      <c r="H277" s="208">
        <v>1</v>
      </c>
      <c r="I277" s="209"/>
      <c r="J277" s="210">
        <f>ROUND(I277*H277,2)</f>
        <v>0</v>
      </c>
      <c r="K277" s="206" t="s">
        <v>183</v>
      </c>
      <c r="L277" s="44"/>
      <c r="M277" s="211" t="s">
        <v>19</v>
      </c>
      <c r="N277" s="212" t="s">
        <v>44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424</v>
      </c>
      <c r="AT277" s="215" t="s">
        <v>169</v>
      </c>
      <c r="AU277" s="215" t="s">
        <v>83</v>
      </c>
      <c r="AY277" s="17" t="s">
        <v>167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81</v>
      </c>
      <c r="BK277" s="216">
        <f>ROUND(I277*H277,2)</f>
        <v>0</v>
      </c>
      <c r="BL277" s="17" t="s">
        <v>424</v>
      </c>
      <c r="BM277" s="215" t="s">
        <v>488</v>
      </c>
    </row>
    <row r="278" s="2" customFormat="1">
      <c r="A278" s="38"/>
      <c r="B278" s="39"/>
      <c r="C278" s="40"/>
      <c r="D278" s="244" t="s">
        <v>185</v>
      </c>
      <c r="E278" s="40"/>
      <c r="F278" s="245" t="s">
        <v>489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185</v>
      </c>
      <c r="AU278" s="17" t="s">
        <v>83</v>
      </c>
    </row>
    <row r="279" s="2" customFormat="1">
      <c r="A279" s="38"/>
      <c r="B279" s="39"/>
      <c r="C279" s="40"/>
      <c r="D279" s="217" t="s">
        <v>175</v>
      </c>
      <c r="E279" s="40"/>
      <c r="F279" s="218" t="s">
        <v>490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175</v>
      </c>
      <c r="AU279" s="17" t="s">
        <v>83</v>
      </c>
    </row>
    <row r="280" s="12" customFormat="1" ht="22.8" customHeight="1">
      <c r="A280" s="12"/>
      <c r="B280" s="188"/>
      <c r="C280" s="189"/>
      <c r="D280" s="190" t="s">
        <v>72</v>
      </c>
      <c r="E280" s="202" t="s">
        <v>491</v>
      </c>
      <c r="F280" s="202" t="s">
        <v>492</v>
      </c>
      <c r="G280" s="189"/>
      <c r="H280" s="189"/>
      <c r="I280" s="192"/>
      <c r="J280" s="203">
        <f>BK280</f>
        <v>0</v>
      </c>
      <c r="K280" s="189"/>
      <c r="L280" s="194"/>
      <c r="M280" s="195"/>
      <c r="N280" s="196"/>
      <c r="O280" s="196"/>
      <c r="P280" s="197">
        <f>SUM(P281:P283)</f>
        <v>0</v>
      </c>
      <c r="Q280" s="196"/>
      <c r="R280" s="197">
        <f>SUM(R281:R283)</f>
        <v>0</v>
      </c>
      <c r="S280" s="196"/>
      <c r="T280" s="198">
        <f>SUM(T281:T283)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9" t="s">
        <v>200</v>
      </c>
      <c r="AT280" s="200" t="s">
        <v>72</v>
      </c>
      <c r="AU280" s="200" t="s">
        <v>81</v>
      </c>
      <c r="AY280" s="199" t="s">
        <v>167</v>
      </c>
      <c r="BK280" s="201">
        <f>SUM(BK281:BK283)</f>
        <v>0</v>
      </c>
    </row>
    <row r="281" s="2" customFormat="1" ht="16.5" customHeight="1">
      <c r="A281" s="38"/>
      <c r="B281" s="39"/>
      <c r="C281" s="204" t="s">
        <v>493</v>
      </c>
      <c r="D281" s="204" t="s">
        <v>169</v>
      </c>
      <c r="E281" s="205" t="s">
        <v>494</v>
      </c>
      <c r="F281" s="206" t="s">
        <v>492</v>
      </c>
      <c r="G281" s="207" t="s">
        <v>423</v>
      </c>
      <c r="H281" s="208">
        <v>1</v>
      </c>
      <c r="I281" s="209"/>
      <c r="J281" s="210">
        <f>ROUND(I281*H281,2)</f>
        <v>0</v>
      </c>
      <c r="K281" s="206" t="s">
        <v>183</v>
      </c>
      <c r="L281" s="44"/>
      <c r="M281" s="211" t="s">
        <v>19</v>
      </c>
      <c r="N281" s="212" t="s">
        <v>44</v>
      </c>
      <c r="O281" s="84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424</v>
      </c>
      <c r="AT281" s="215" t="s">
        <v>169</v>
      </c>
      <c r="AU281" s="215" t="s">
        <v>83</v>
      </c>
      <c r="AY281" s="17" t="s">
        <v>167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81</v>
      </c>
      <c r="BK281" s="216">
        <f>ROUND(I281*H281,2)</f>
        <v>0</v>
      </c>
      <c r="BL281" s="17" t="s">
        <v>424</v>
      </c>
      <c r="BM281" s="215" t="s">
        <v>495</v>
      </c>
    </row>
    <row r="282" s="2" customFormat="1">
      <c r="A282" s="38"/>
      <c r="B282" s="39"/>
      <c r="C282" s="40"/>
      <c r="D282" s="244" t="s">
        <v>185</v>
      </c>
      <c r="E282" s="40"/>
      <c r="F282" s="245" t="s">
        <v>496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185</v>
      </c>
      <c r="AU282" s="17" t="s">
        <v>83</v>
      </c>
    </row>
    <row r="283" s="2" customFormat="1">
      <c r="A283" s="38"/>
      <c r="B283" s="39"/>
      <c r="C283" s="40"/>
      <c r="D283" s="217" t="s">
        <v>175</v>
      </c>
      <c r="E283" s="40"/>
      <c r="F283" s="218" t="s">
        <v>439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175</v>
      </c>
      <c r="AU283" s="17" t="s">
        <v>83</v>
      </c>
    </row>
    <row r="284" s="12" customFormat="1" ht="22.8" customHeight="1">
      <c r="A284" s="12"/>
      <c r="B284" s="188"/>
      <c r="C284" s="189"/>
      <c r="D284" s="190" t="s">
        <v>72</v>
      </c>
      <c r="E284" s="202" t="s">
        <v>497</v>
      </c>
      <c r="F284" s="202" t="s">
        <v>498</v>
      </c>
      <c r="G284" s="189"/>
      <c r="H284" s="189"/>
      <c r="I284" s="192"/>
      <c r="J284" s="203">
        <f>BK284</f>
        <v>0</v>
      </c>
      <c r="K284" s="189"/>
      <c r="L284" s="194"/>
      <c r="M284" s="195"/>
      <c r="N284" s="196"/>
      <c r="O284" s="196"/>
      <c r="P284" s="197">
        <f>SUM(P285:P287)</f>
        <v>0</v>
      </c>
      <c r="Q284" s="196"/>
      <c r="R284" s="197">
        <f>SUM(R285:R287)</f>
        <v>0</v>
      </c>
      <c r="S284" s="196"/>
      <c r="T284" s="198">
        <f>SUM(T285:T287)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9" t="s">
        <v>200</v>
      </c>
      <c r="AT284" s="200" t="s">
        <v>72</v>
      </c>
      <c r="AU284" s="200" t="s">
        <v>81</v>
      </c>
      <c r="AY284" s="199" t="s">
        <v>167</v>
      </c>
      <c r="BK284" s="201">
        <f>SUM(BK285:BK287)</f>
        <v>0</v>
      </c>
    </row>
    <row r="285" s="2" customFormat="1" ht="16.5" customHeight="1">
      <c r="A285" s="38"/>
      <c r="B285" s="39"/>
      <c r="C285" s="204" t="s">
        <v>499</v>
      </c>
      <c r="D285" s="204" t="s">
        <v>169</v>
      </c>
      <c r="E285" s="205" t="s">
        <v>500</v>
      </c>
      <c r="F285" s="206" t="s">
        <v>498</v>
      </c>
      <c r="G285" s="207" t="s">
        <v>423</v>
      </c>
      <c r="H285" s="208">
        <v>1</v>
      </c>
      <c r="I285" s="209"/>
      <c r="J285" s="210">
        <f>ROUND(I285*H285,2)</f>
        <v>0</v>
      </c>
      <c r="K285" s="206" t="s">
        <v>183</v>
      </c>
      <c r="L285" s="44"/>
      <c r="M285" s="211" t="s">
        <v>19</v>
      </c>
      <c r="N285" s="212" t="s">
        <v>44</v>
      </c>
      <c r="O285" s="84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424</v>
      </c>
      <c r="AT285" s="215" t="s">
        <v>169</v>
      </c>
      <c r="AU285" s="215" t="s">
        <v>83</v>
      </c>
      <c r="AY285" s="17" t="s">
        <v>167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81</v>
      </c>
      <c r="BK285" s="216">
        <f>ROUND(I285*H285,2)</f>
        <v>0</v>
      </c>
      <c r="BL285" s="17" t="s">
        <v>424</v>
      </c>
      <c r="BM285" s="215" t="s">
        <v>501</v>
      </c>
    </row>
    <row r="286" s="2" customFormat="1">
      <c r="A286" s="38"/>
      <c r="B286" s="39"/>
      <c r="C286" s="40"/>
      <c r="D286" s="244" t="s">
        <v>185</v>
      </c>
      <c r="E286" s="40"/>
      <c r="F286" s="245" t="s">
        <v>502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185</v>
      </c>
      <c r="AU286" s="17" t="s">
        <v>83</v>
      </c>
    </row>
    <row r="287" s="2" customFormat="1">
      <c r="A287" s="38"/>
      <c r="B287" s="39"/>
      <c r="C287" s="40"/>
      <c r="D287" s="217" t="s">
        <v>175</v>
      </c>
      <c r="E287" s="40"/>
      <c r="F287" s="218" t="s">
        <v>439</v>
      </c>
      <c r="G287" s="40"/>
      <c r="H287" s="40"/>
      <c r="I287" s="219"/>
      <c r="J287" s="40"/>
      <c r="K287" s="40"/>
      <c r="L287" s="44"/>
      <c r="M287" s="256"/>
      <c r="N287" s="257"/>
      <c r="O287" s="258"/>
      <c r="P287" s="258"/>
      <c r="Q287" s="258"/>
      <c r="R287" s="258"/>
      <c r="S287" s="258"/>
      <c r="T287" s="259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83</v>
      </c>
    </row>
    <row r="288" s="2" customFormat="1" ht="6.96" customHeight="1">
      <c r="A288" s="38"/>
      <c r="B288" s="59"/>
      <c r="C288" s="60"/>
      <c r="D288" s="60"/>
      <c r="E288" s="60"/>
      <c r="F288" s="60"/>
      <c r="G288" s="60"/>
      <c r="H288" s="60"/>
      <c r="I288" s="60"/>
      <c r="J288" s="60"/>
      <c r="K288" s="60"/>
      <c r="L288" s="44"/>
      <c r="M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</sheetData>
  <sheetProtection sheet="1" autoFilter="0" formatColumns="0" formatRows="0" objects="1" scenarios="1" spinCount="100000" saltValue="SMhD7OI5fOAtim4zaR2TKLCy0upC9HMZ3OCLcGaq0IAftfjBJ2k4p51qFw45fhU5iQQdQSGwbwKLkwu/7E9mzQ==" hashValue="GwifD2a01ztRZ0Fi3ag7VjHP/cX0ckLeq97VsslW5Jy3zS+SiH9DQNjgmIdRjg79qG3+6fTE7ji+CptJFqocWA==" algorithmName="SHA-512" password="CC35"/>
  <autoFilter ref="C93:K287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102" r:id="rId1" display="https://podminky.urs.cz/item/CS_URS_2022_02/121151126"/>
    <hyperlink ref="F105" r:id="rId2" display="https://podminky.urs.cz/item/CS_URS_2022_02/122251106"/>
    <hyperlink ref="F109" r:id="rId3" display="https://podminky.urs.cz/item/CS_URS_2022_02/129001101"/>
    <hyperlink ref="F112" r:id="rId4" display="https://podminky.urs.cz/item/CS_URS_2022_02/132151101"/>
    <hyperlink ref="F115" r:id="rId5" display="https://podminky.urs.cz/item/CS_URS_2022_02/162351104"/>
    <hyperlink ref="F120" r:id="rId6" display="https://podminky.urs.cz/item/CS_URS_2022_02/167151111"/>
    <hyperlink ref="F125" r:id="rId7" display="https://podminky.urs.cz/item/CS_URS_2022_02/171251201"/>
    <hyperlink ref="F129" r:id="rId8" display="https://podminky.urs.cz/item/CS_URS_2022_02/171152101"/>
    <hyperlink ref="F133" r:id="rId9" display="https://podminky.urs.cz/item/CS_URS_2022_02/162751117"/>
    <hyperlink ref="F138" r:id="rId10" display="https://podminky.urs.cz/item/CS_URS_2022_02/162751119"/>
    <hyperlink ref="F144" r:id="rId11" display="https://podminky.urs.cz/item/CS_URS_2022_02/181351113"/>
    <hyperlink ref="F149" r:id="rId12" display="https://podminky.urs.cz/item/CS_URS_2022_02/181451121"/>
    <hyperlink ref="F153" r:id="rId13" display="https://podminky.urs.cz/item/CS_URS_2022_02/270210111"/>
    <hyperlink ref="F158" r:id="rId14" display="https://podminky.urs.cz/item/CS_URS_2022_02/451317777"/>
    <hyperlink ref="F163" r:id="rId15" display="https://podminky.urs.cz/item/CS_URS_2022_02/465511512"/>
    <hyperlink ref="F170" r:id="rId16" display="https://podminky.urs.cz/item/CS_URS_2022_02/564752111"/>
    <hyperlink ref="F173" r:id="rId17" display="https://podminky.urs.cz/item/CS_URS_2022_02/564851111"/>
    <hyperlink ref="F176" r:id="rId18" display="https://podminky.urs.cz/item/CS_URS_2022_02/565145121"/>
    <hyperlink ref="F179" r:id="rId19" display="https://podminky.urs.cz/item/CS_URS_2022_02/569841111"/>
    <hyperlink ref="F182" r:id="rId20" display="https://podminky.urs.cz/item/CS_URS_2022_02/573111112"/>
    <hyperlink ref="F185" r:id="rId21" display="https://podminky.urs.cz/item/CS_URS_2022_02/573211109"/>
    <hyperlink ref="F188" r:id="rId22" display="https://podminky.urs.cz/item/CS_URS_2022_02/577134121"/>
    <hyperlink ref="F191" r:id="rId23" display="https://podminky.urs.cz/item/CS_URS_2022_02/919112222"/>
    <hyperlink ref="F194" r:id="rId24" display="https://podminky.urs.cz/item/CS_URS_2022_02/919122121"/>
    <hyperlink ref="F198" r:id="rId25" display="https://podminky.urs.cz/item/CS_URS_2022_02/912211111"/>
    <hyperlink ref="F201" r:id="rId26" display="https://podminky.urs.cz/item/CS_URS_2022_02/561041111"/>
    <hyperlink ref="F208" r:id="rId27" display="https://podminky.urs.cz/item/CS_URS_2022_02/916111123"/>
    <hyperlink ref="F213" r:id="rId28" display="https://podminky.urs.cz/item/CS_URS_2022_02/916131213"/>
    <hyperlink ref="F233" r:id="rId29" display="https://podminky.urs.cz/item/CS_URS_2022_02/938908411"/>
    <hyperlink ref="F237" r:id="rId30" display="https://podminky.urs.cz/item/CS_URS_2022_02/997221873"/>
    <hyperlink ref="F241" r:id="rId31" display="https://podminky.urs.cz/item/CS_URS_2022_02/998225111"/>
    <hyperlink ref="F245" r:id="rId32" display="https://podminky.urs.cz/item/CS_URS_2022_02/011002000"/>
    <hyperlink ref="F248" r:id="rId33" display="https://podminky.urs.cz/item/CS_URS_2022_02/011103000"/>
    <hyperlink ref="F251" r:id="rId34" display="https://podminky.urs.cz/item/CS_URS_2022_02/011203000"/>
    <hyperlink ref="F254" r:id="rId35" display="https://podminky.urs.cz/item/CS_URS_2022_02/011303000"/>
    <hyperlink ref="F257" r:id="rId36" display="https://podminky.urs.cz/item/CS_URS_2022_02/012203000"/>
    <hyperlink ref="F260" r:id="rId37" display="https://podminky.urs.cz/item/CS_URS_2022_02/013254000"/>
    <hyperlink ref="F264" r:id="rId38" display="https://podminky.urs.cz/item/CS_URS_2022_02/020001000"/>
    <hyperlink ref="F268" r:id="rId39" display="https://podminky.urs.cz/item/CS_URS_2022_02/030001000"/>
    <hyperlink ref="F272" r:id="rId40" display="https://podminky.urs.cz/item/CS_URS_2022_02/041002000"/>
    <hyperlink ref="F275" r:id="rId41" display="https://podminky.urs.cz/item/CS_URS_2022_02/043002000"/>
    <hyperlink ref="F278" r:id="rId42" display="https://podminky.urs.cz/item/CS_URS_2022_02/045002000"/>
    <hyperlink ref="F282" r:id="rId43" display="https://podminky.urs.cz/item/CS_URS_2022_02/060001000"/>
    <hyperlink ref="F286" r:id="rId44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503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ROUND((SUM(BE92:BE233)),  2)</f>
        <v>0</v>
      </c>
      <c r="G33" s="38"/>
      <c r="H33" s="38"/>
      <c r="I33" s="148">
        <v>0.20999999999999999</v>
      </c>
      <c r="J33" s="147">
        <f>ROUND(((SUM(BE92:BE233))*I33),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ROUND((SUM(BF92:BF233)),  2)</f>
        <v>0</v>
      </c>
      <c r="G34" s="38"/>
      <c r="H34" s="38"/>
      <c r="I34" s="148">
        <v>0.14999999999999999</v>
      </c>
      <c r="J34" s="147">
        <f>ROUND(((SUM(BF92:BF233))*I34),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ROUND((SUM(BG92:BG233)),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ROUND((SUM(BH92:BH233)),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ROUND((SUM(BI92:BI233)),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SO101.2 - Polní cesta C2 - intravilán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141</v>
      </c>
      <c r="E62" s="174"/>
      <c r="F62" s="174"/>
      <c r="G62" s="174"/>
      <c r="H62" s="174"/>
      <c r="I62" s="174"/>
      <c r="J62" s="175">
        <f>J134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142</v>
      </c>
      <c r="E63" s="174"/>
      <c r="F63" s="174"/>
      <c r="G63" s="174"/>
      <c r="H63" s="174"/>
      <c r="I63" s="174"/>
      <c r="J63" s="175">
        <f>J162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143</v>
      </c>
      <c r="E64" s="174"/>
      <c r="F64" s="174"/>
      <c r="G64" s="174"/>
      <c r="H64" s="174"/>
      <c r="I64" s="174"/>
      <c r="J64" s="175">
        <f>J166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144</v>
      </c>
      <c r="E65" s="174"/>
      <c r="F65" s="174"/>
      <c r="G65" s="174"/>
      <c r="H65" s="174"/>
      <c r="I65" s="174"/>
      <c r="J65" s="175">
        <f>J185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145</v>
      </c>
      <c r="E66" s="168"/>
      <c r="F66" s="168"/>
      <c r="G66" s="168"/>
      <c r="H66" s="168"/>
      <c r="I66" s="168"/>
      <c r="J66" s="169">
        <f>J188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146</v>
      </c>
      <c r="E67" s="174"/>
      <c r="F67" s="174"/>
      <c r="G67" s="174"/>
      <c r="H67" s="174"/>
      <c r="I67" s="174"/>
      <c r="J67" s="175">
        <f>J189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147</v>
      </c>
      <c r="E68" s="174"/>
      <c r="F68" s="174"/>
      <c r="G68" s="174"/>
      <c r="H68" s="174"/>
      <c r="I68" s="174"/>
      <c r="J68" s="175">
        <f>J208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148</v>
      </c>
      <c r="E69" s="174"/>
      <c r="F69" s="174"/>
      <c r="G69" s="174"/>
      <c r="H69" s="174"/>
      <c r="I69" s="174"/>
      <c r="J69" s="175">
        <f>J212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149</v>
      </c>
      <c r="E70" s="174"/>
      <c r="F70" s="174"/>
      <c r="G70" s="174"/>
      <c r="H70" s="174"/>
      <c r="I70" s="174"/>
      <c r="J70" s="175">
        <f>J216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150</v>
      </c>
      <c r="E71" s="174"/>
      <c r="F71" s="174"/>
      <c r="G71" s="174"/>
      <c r="H71" s="174"/>
      <c r="I71" s="174"/>
      <c r="J71" s="175">
        <f>J226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151</v>
      </c>
      <c r="E72" s="174"/>
      <c r="F72" s="174"/>
      <c r="G72" s="174"/>
      <c r="H72" s="174"/>
      <c r="I72" s="174"/>
      <c r="J72" s="175">
        <f>J230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152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Realizace Hynkov I. etapa 20230320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130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SO101.2 - Polní cesta C2 - intravilán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k.ú. Hynkov</v>
      </c>
      <c r="G86" s="40"/>
      <c r="H86" s="40"/>
      <c r="I86" s="32" t="s">
        <v>23</v>
      </c>
      <c r="J86" s="72" t="str">
        <f>IF(J12="","",J12)</f>
        <v>20. 3. 2023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SPÚ Krajský pozemkový úřad pro Olomoucký kraj</v>
      </c>
      <c r="G88" s="40"/>
      <c r="H88" s="40"/>
      <c r="I88" s="32" t="s">
        <v>31</v>
      </c>
      <c r="J88" s="36" t="str">
        <f>E21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AGERIS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153</v>
      </c>
      <c r="D91" s="180" t="s">
        <v>58</v>
      </c>
      <c r="E91" s="180" t="s">
        <v>54</v>
      </c>
      <c r="F91" s="180" t="s">
        <v>55</v>
      </c>
      <c r="G91" s="180" t="s">
        <v>154</v>
      </c>
      <c r="H91" s="180" t="s">
        <v>155</v>
      </c>
      <c r="I91" s="180" t="s">
        <v>156</v>
      </c>
      <c r="J91" s="180" t="s">
        <v>135</v>
      </c>
      <c r="K91" s="181" t="s">
        <v>157</v>
      </c>
      <c r="L91" s="182"/>
      <c r="M91" s="92" t="s">
        <v>19</v>
      </c>
      <c r="N91" s="93" t="s">
        <v>43</v>
      </c>
      <c r="O91" s="93" t="s">
        <v>158</v>
      </c>
      <c r="P91" s="93" t="s">
        <v>159</v>
      </c>
      <c r="Q91" s="93" t="s">
        <v>160</v>
      </c>
      <c r="R91" s="93" t="s">
        <v>161</v>
      </c>
      <c r="S91" s="93" t="s">
        <v>162</v>
      </c>
      <c r="T91" s="94" t="s">
        <v>163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164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P93+P188</f>
        <v>0</v>
      </c>
      <c r="Q92" s="96"/>
      <c r="R92" s="185">
        <f>R93+R188</f>
        <v>305.84347940000004</v>
      </c>
      <c r="S92" s="96"/>
      <c r="T92" s="186">
        <f>T93+T188</f>
        <v>202.85999999999999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136</v>
      </c>
      <c r="BK92" s="187">
        <f>BK93+BK188</f>
        <v>0</v>
      </c>
    </row>
    <row r="93" s="12" customFormat="1" ht="25.92" customHeight="1">
      <c r="A93" s="12"/>
      <c r="B93" s="188"/>
      <c r="C93" s="189"/>
      <c r="D93" s="190" t="s">
        <v>72</v>
      </c>
      <c r="E93" s="191" t="s">
        <v>165</v>
      </c>
      <c r="F93" s="191" t="s">
        <v>166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P94+P134+P162+P166+P185</f>
        <v>0</v>
      </c>
      <c r="Q93" s="196"/>
      <c r="R93" s="197">
        <f>R94+R134+R162+R166+R185</f>
        <v>305.84347940000004</v>
      </c>
      <c r="S93" s="196"/>
      <c r="T93" s="198">
        <f>T94+T134+T162+T166+T185</f>
        <v>202.85999999999999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73</v>
      </c>
      <c r="AY93" s="199" t="s">
        <v>167</v>
      </c>
      <c r="BK93" s="201">
        <f>BK94+BK134+BK162+BK166+BK185</f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81</v>
      </c>
      <c r="F94" s="202" t="s">
        <v>168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SUM(P95:P133)</f>
        <v>0</v>
      </c>
      <c r="Q94" s="196"/>
      <c r="R94" s="197">
        <f>SUM(R95:R133)</f>
        <v>0</v>
      </c>
      <c r="S94" s="196"/>
      <c r="T94" s="198">
        <f>SUM(T95:T133)</f>
        <v>102.85999999999999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SUM(BK95:BK133)</f>
        <v>0</v>
      </c>
    </row>
    <row r="95" s="2" customFormat="1" ht="16.5" customHeight="1">
      <c r="A95" s="38"/>
      <c r="B95" s="39"/>
      <c r="C95" s="204" t="s">
        <v>81</v>
      </c>
      <c r="D95" s="204" t="s">
        <v>169</v>
      </c>
      <c r="E95" s="205" t="s">
        <v>170</v>
      </c>
      <c r="F95" s="206" t="s">
        <v>171</v>
      </c>
      <c r="G95" s="207" t="s">
        <v>172</v>
      </c>
      <c r="H95" s="208">
        <v>109.75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174</v>
      </c>
    </row>
    <row r="96" s="2" customFormat="1">
      <c r="A96" s="38"/>
      <c r="B96" s="39"/>
      <c r="C96" s="40"/>
      <c r="D96" s="217" t="s">
        <v>175</v>
      </c>
      <c r="E96" s="40"/>
      <c r="F96" s="218" t="s">
        <v>176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504</v>
      </c>
      <c r="G97" s="223"/>
      <c r="H97" s="226">
        <v>109.75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73</v>
      </c>
      <c r="AY97" s="232" t="s">
        <v>167</v>
      </c>
    </row>
    <row r="98" s="14" customFormat="1">
      <c r="A98" s="14"/>
      <c r="B98" s="233"/>
      <c r="C98" s="234"/>
      <c r="D98" s="217" t="s">
        <v>177</v>
      </c>
      <c r="E98" s="235" t="s">
        <v>19</v>
      </c>
      <c r="F98" s="236" t="s">
        <v>179</v>
      </c>
      <c r="G98" s="234"/>
      <c r="H98" s="237">
        <v>109.75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177</v>
      </c>
      <c r="AU98" s="243" t="s">
        <v>83</v>
      </c>
      <c r="AV98" s="14" t="s">
        <v>173</v>
      </c>
      <c r="AW98" s="14" t="s">
        <v>33</v>
      </c>
      <c r="AX98" s="14" t="s">
        <v>81</v>
      </c>
      <c r="AY98" s="243" t="s">
        <v>167</v>
      </c>
    </row>
    <row r="99" s="2" customFormat="1" ht="33" customHeight="1">
      <c r="A99" s="38"/>
      <c r="B99" s="39"/>
      <c r="C99" s="204" t="s">
        <v>83</v>
      </c>
      <c r="D99" s="204" t="s">
        <v>169</v>
      </c>
      <c r="E99" s="205" t="s">
        <v>505</v>
      </c>
      <c r="F99" s="206" t="s">
        <v>506</v>
      </c>
      <c r="G99" s="207" t="s">
        <v>182</v>
      </c>
      <c r="H99" s="208">
        <v>370</v>
      </c>
      <c r="I99" s="209"/>
      <c r="J99" s="210">
        <f>ROUND(I99*H99,2)</f>
        <v>0</v>
      </c>
      <c r="K99" s="206" t="s">
        <v>183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0.098000000000000004</v>
      </c>
      <c r="T99" s="214">
        <f>S99*H99</f>
        <v>36.259999999999998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173</v>
      </c>
      <c r="AT99" s="215" t="s">
        <v>169</v>
      </c>
      <c r="AU99" s="215" t="s">
        <v>83</v>
      </c>
      <c r="AY99" s="17" t="s">
        <v>167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173</v>
      </c>
      <c r="BM99" s="215" t="s">
        <v>507</v>
      </c>
    </row>
    <row r="100" s="2" customFormat="1">
      <c r="A100" s="38"/>
      <c r="B100" s="39"/>
      <c r="C100" s="40"/>
      <c r="D100" s="244" t="s">
        <v>185</v>
      </c>
      <c r="E100" s="40"/>
      <c r="F100" s="245" t="s">
        <v>508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185</v>
      </c>
      <c r="AU100" s="17" t="s">
        <v>83</v>
      </c>
    </row>
    <row r="101" s="13" customFormat="1">
      <c r="A101" s="13"/>
      <c r="B101" s="222"/>
      <c r="C101" s="223"/>
      <c r="D101" s="217" t="s">
        <v>177</v>
      </c>
      <c r="E101" s="224" t="s">
        <v>19</v>
      </c>
      <c r="F101" s="225" t="s">
        <v>509</v>
      </c>
      <c r="G101" s="223"/>
      <c r="H101" s="226">
        <v>370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177</v>
      </c>
      <c r="AU101" s="232" t="s">
        <v>83</v>
      </c>
      <c r="AV101" s="13" t="s">
        <v>83</v>
      </c>
      <c r="AW101" s="13" t="s">
        <v>33</v>
      </c>
      <c r="AX101" s="13" t="s">
        <v>81</v>
      </c>
      <c r="AY101" s="232" t="s">
        <v>167</v>
      </c>
    </row>
    <row r="102" s="2" customFormat="1" ht="33" customHeight="1">
      <c r="A102" s="38"/>
      <c r="B102" s="39"/>
      <c r="C102" s="204" t="s">
        <v>188</v>
      </c>
      <c r="D102" s="204" t="s">
        <v>169</v>
      </c>
      <c r="E102" s="205" t="s">
        <v>510</v>
      </c>
      <c r="F102" s="206" t="s">
        <v>511</v>
      </c>
      <c r="G102" s="207" t="s">
        <v>182</v>
      </c>
      <c r="H102" s="208">
        <v>370</v>
      </c>
      <c r="I102" s="209"/>
      <c r="J102" s="210">
        <f>ROUND(I102*H102,2)</f>
        <v>0</v>
      </c>
      <c r="K102" s="206" t="s">
        <v>183</v>
      </c>
      <c r="L102" s="44"/>
      <c r="M102" s="211" t="s">
        <v>19</v>
      </c>
      <c r="N102" s="212" t="s">
        <v>44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0.17999999999999999</v>
      </c>
      <c r="T102" s="214">
        <f>S102*H102</f>
        <v>66.599999999999994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173</v>
      </c>
      <c r="AT102" s="215" t="s">
        <v>169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512</v>
      </c>
    </row>
    <row r="103" s="2" customFormat="1">
      <c r="A103" s="38"/>
      <c r="B103" s="39"/>
      <c r="C103" s="40"/>
      <c r="D103" s="244" t="s">
        <v>185</v>
      </c>
      <c r="E103" s="40"/>
      <c r="F103" s="245" t="s">
        <v>513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185</v>
      </c>
      <c r="AU103" s="17" t="s">
        <v>83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514</v>
      </c>
      <c r="G104" s="223"/>
      <c r="H104" s="226">
        <v>370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81</v>
      </c>
      <c r="AY104" s="232" t="s">
        <v>167</v>
      </c>
    </row>
    <row r="105" s="2" customFormat="1" ht="21.75" customHeight="1">
      <c r="A105" s="38"/>
      <c r="B105" s="39"/>
      <c r="C105" s="204" t="s">
        <v>173</v>
      </c>
      <c r="D105" s="204" t="s">
        <v>169</v>
      </c>
      <c r="E105" s="205" t="s">
        <v>515</v>
      </c>
      <c r="F105" s="206" t="s">
        <v>516</v>
      </c>
      <c r="G105" s="207" t="s">
        <v>172</v>
      </c>
      <c r="H105" s="208">
        <v>109.75</v>
      </c>
      <c r="I105" s="209"/>
      <c r="J105" s="210">
        <f>ROUND(I105*H105,2)</f>
        <v>0</v>
      </c>
      <c r="K105" s="206" t="s">
        <v>183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173</v>
      </c>
      <c r="AT105" s="215" t="s">
        <v>169</v>
      </c>
      <c r="AU105" s="215" t="s">
        <v>83</v>
      </c>
      <c r="AY105" s="17" t="s">
        <v>167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173</v>
      </c>
      <c r="BM105" s="215" t="s">
        <v>517</v>
      </c>
    </row>
    <row r="106" s="2" customFormat="1">
      <c r="A106" s="38"/>
      <c r="B106" s="39"/>
      <c r="C106" s="40"/>
      <c r="D106" s="244" t="s">
        <v>185</v>
      </c>
      <c r="E106" s="40"/>
      <c r="F106" s="245" t="s">
        <v>518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185</v>
      </c>
      <c r="AU106" s="17" t="s">
        <v>83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519</v>
      </c>
      <c r="G107" s="223"/>
      <c r="H107" s="226">
        <v>109.75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2" customFormat="1" ht="24.15" customHeight="1">
      <c r="A108" s="38"/>
      <c r="B108" s="39"/>
      <c r="C108" s="204" t="s">
        <v>200</v>
      </c>
      <c r="D108" s="204" t="s">
        <v>169</v>
      </c>
      <c r="E108" s="205" t="s">
        <v>195</v>
      </c>
      <c r="F108" s="206" t="s">
        <v>196</v>
      </c>
      <c r="G108" s="207" t="s">
        <v>172</v>
      </c>
      <c r="H108" s="208">
        <v>148</v>
      </c>
      <c r="I108" s="209"/>
      <c r="J108" s="210">
        <f>ROUND(I108*H108,2)</f>
        <v>0</v>
      </c>
      <c r="K108" s="206" t="s">
        <v>183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173</v>
      </c>
      <c r="AT108" s="215" t="s">
        <v>169</v>
      </c>
      <c r="AU108" s="215" t="s">
        <v>83</v>
      </c>
      <c r="AY108" s="17" t="s">
        <v>167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173</v>
      </c>
      <c r="BM108" s="215" t="s">
        <v>520</v>
      </c>
    </row>
    <row r="109" s="2" customFormat="1">
      <c r="A109" s="38"/>
      <c r="B109" s="39"/>
      <c r="C109" s="40"/>
      <c r="D109" s="244" t="s">
        <v>185</v>
      </c>
      <c r="E109" s="40"/>
      <c r="F109" s="245" t="s">
        <v>198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185</v>
      </c>
      <c r="AU109" s="17" t="s">
        <v>83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521</v>
      </c>
      <c r="G110" s="223"/>
      <c r="H110" s="226">
        <v>148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81</v>
      </c>
      <c r="AY110" s="232" t="s">
        <v>167</v>
      </c>
    </row>
    <row r="111" s="2" customFormat="1" ht="37.8" customHeight="1">
      <c r="A111" s="38"/>
      <c r="B111" s="39"/>
      <c r="C111" s="204" t="s">
        <v>206</v>
      </c>
      <c r="D111" s="204" t="s">
        <v>169</v>
      </c>
      <c r="E111" s="205" t="s">
        <v>207</v>
      </c>
      <c r="F111" s="206" t="s">
        <v>208</v>
      </c>
      <c r="G111" s="207" t="s">
        <v>172</v>
      </c>
      <c r="H111" s="208">
        <v>171.40000000000001</v>
      </c>
      <c r="I111" s="209"/>
      <c r="J111" s="210">
        <f>ROUND(I111*H111,2)</f>
        <v>0</v>
      </c>
      <c r="K111" s="206" t="s">
        <v>183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173</v>
      </c>
      <c r="AT111" s="215" t="s">
        <v>169</v>
      </c>
      <c r="AU111" s="215" t="s">
        <v>83</v>
      </c>
      <c r="AY111" s="17" t="s">
        <v>167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173</v>
      </c>
      <c r="BM111" s="215" t="s">
        <v>209</v>
      </c>
    </row>
    <row r="112" s="2" customFormat="1">
      <c r="A112" s="38"/>
      <c r="B112" s="39"/>
      <c r="C112" s="40"/>
      <c r="D112" s="244" t="s">
        <v>185</v>
      </c>
      <c r="E112" s="40"/>
      <c r="F112" s="245" t="s">
        <v>210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185</v>
      </c>
      <c r="AU112" s="17" t="s">
        <v>83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522</v>
      </c>
      <c r="G113" s="223"/>
      <c r="H113" s="226">
        <v>61.649999999999999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73</v>
      </c>
      <c r="AY113" s="232" t="s">
        <v>167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523</v>
      </c>
      <c r="G114" s="223"/>
      <c r="H114" s="226">
        <v>61.649999999999999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73</v>
      </c>
      <c r="AY114" s="232" t="s">
        <v>167</v>
      </c>
    </row>
    <row r="115" s="13" customFormat="1">
      <c r="A115" s="13"/>
      <c r="B115" s="222"/>
      <c r="C115" s="223"/>
      <c r="D115" s="217" t="s">
        <v>177</v>
      </c>
      <c r="E115" s="224" t="s">
        <v>19</v>
      </c>
      <c r="F115" s="225" t="s">
        <v>524</v>
      </c>
      <c r="G115" s="223"/>
      <c r="H115" s="226">
        <v>48.100000000000001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177</v>
      </c>
      <c r="AU115" s="232" t="s">
        <v>83</v>
      </c>
      <c r="AV115" s="13" t="s">
        <v>83</v>
      </c>
      <c r="AW115" s="13" t="s">
        <v>33</v>
      </c>
      <c r="AX115" s="13" t="s">
        <v>73</v>
      </c>
      <c r="AY115" s="232" t="s">
        <v>167</v>
      </c>
    </row>
    <row r="116" s="14" customFormat="1">
      <c r="A116" s="14"/>
      <c r="B116" s="233"/>
      <c r="C116" s="234"/>
      <c r="D116" s="217" t="s">
        <v>177</v>
      </c>
      <c r="E116" s="235" t="s">
        <v>19</v>
      </c>
      <c r="F116" s="236" t="s">
        <v>179</v>
      </c>
      <c r="G116" s="234"/>
      <c r="H116" s="237">
        <v>171.40000000000001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177</v>
      </c>
      <c r="AU116" s="243" t="s">
        <v>83</v>
      </c>
      <c r="AV116" s="14" t="s">
        <v>173</v>
      </c>
      <c r="AW116" s="14" t="s">
        <v>33</v>
      </c>
      <c r="AX116" s="14" t="s">
        <v>81</v>
      </c>
      <c r="AY116" s="243" t="s">
        <v>167</v>
      </c>
    </row>
    <row r="117" s="2" customFormat="1" ht="24.15" customHeight="1">
      <c r="A117" s="38"/>
      <c r="B117" s="39"/>
      <c r="C117" s="204" t="s">
        <v>213</v>
      </c>
      <c r="D117" s="204" t="s">
        <v>169</v>
      </c>
      <c r="E117" s="205" t="s">
        <v>214</v>
      </c>
      <c r="F117" s="206" t="s">
        <v>215</v>
      </c>
      <c r="G117" s="207" t="s">
        <v>172</v>
      </c>
      <c r="H117" s="208">
        <v>61.649999999999999</v>
      </c>
      <c r="I117" s="209"/>
      <c r="J117" s="210">
        <f>ROUND(I117*H117,2)</f>
        <v>0</v>
      </c>
      <c r="K117" s="206" t="s">
        <v>183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173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173</v>
      </c>
      <c r="BM117" s="215" t="s">
        <v>216</v>
      </c>
    </row>
    <row r="118" s="2" customFormat="1">
      <c r="A118" s="38"/>
      <c r="B118" s="39"/>
      <c r="C118" s="40"/>
      <c r="D118" s="244" t="s">
        <v>185</v>
      </c>
      <c r="E118" s="40"/>
      <c r="F118" s="245" t="s">
        <v>217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83</v>
      </c>
    </row>
    <row r="119" s="2" customFormat="1">
      <c r="A119" s="38"/>
      <c r="B119" s="39"/>
      <c r="C119" s="40"/>
      <c r="D119" s="217" t="s">
        <v>175</v>
      </c>
      <c r="E119" s="40"/>
      <c r="F119" s="218" t="s">
        <v>218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175</v>
      </c>
      <c r="AU119" s="17" t="s">
        <v>83</v>
      </c>
    </row>
    <row r="120" s="13" customFormat="1">
      <c r="A120" s="13"/>
      <c r="B120" s="222"/>
      <c r="C120" s="223"/>
      <c r="D120" s="217" t="s">
        <v>177</v>
      </c>
      <c r="E120" s="224" t="s">
        <v>19</v>
      </c>
      <c r="F120" s="225" t="s">
        <v>525</v>
      </c>
      <c r="G120" s="223"/>
      <c r="H120" s="226">
        <v>44.399999999999999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177</v>
      </c>
      <c r="AU120" s="232" t="s">
        <v>83</v>
      </c>
      <c r="AV120" s="13" t="s">
        <v>83</v>
      </c>
      <c r="AW120" s="13" t="s">
        <v>33</v>
      </c>
      <c r="AX120" s="13" t="s">
        <v>73</v>
      </c>
      <c r="AY120" s="232" t="s">
        <v>167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526</v>
      </c>
      <c r="G121" s="223"/>
      <c r="H121" s="226">
        <v>17.25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73</v>
      </c>
      <c r="AY121" s="232" t="s">
        <v>167</v>
      </c>
    </row>
    <row r="122" s="14" customFormat="1">
      <c r="A122" s="14"/>
      <c r="B122" s="233"/>
      <c r="C122" s="234"/>
      <c r="D122" s="217" t="s">
        <v>177</v>
      </c>
      <c r="E122" s="235" t="s">
        <v>19</v>
      </c>
      <c r="F122" s="236" t="s">
        <v>179</v>
      </c>
      <c r="G122" s="234"/>
      <c r="H122" s="237">
        <v>61.649999999999999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3" t="s">
        <v>177</v>
      </c>
      <c r="AU122" s="243" t="s">
        <v>83</v>
      </c>
      <c r="AV122" s="14" t="s">
        <v>173</v>
      </c>
      <c r="AW122" s="14" t="s">
        <v>33</v>
      </c>
      <c r="AX122" s="14" t="s">
        <v>81</v>
      </c>
      <c r="AY122" s="243" t="s">
        <v>167</v>
      </c>
    </row>
    <row r="123" s="2" customFormat="1" ht="24.15" customHeight="1">
      <c r="A123" s="38"/>
      <c r="B123" s="39"/>
      <c r="C123" s="204" t="s">
        <v>220</v>
      </c>
      <c r="D123" s="204" t="s">
        <v>169</v>
      </c>
      <c r="E123" s="205" t="s">
        <v>221</v>
      </c>
      <c r="F123" s="206" t="s">
        <v>222</v>
      </c>
      <c r="G123" s="207" t="s">
        <v>172</v>
      </c>
      <c r="H123" s="208">
        <v>109.75</v>
      </c>
      <c r="I123" s="209"/>
      <c r="J123" s="210">
        <f>ROUND(I123*H123,2)</f>
        <v>0</v>
      </c>
      <c r="K123" s="206" t="s">
        <v>183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173</v>
      </c>
      <c r="AT123" s="215" t="s">
        <v>169</v>
      </c>
      <c r="AU123" s="215" t="s">
        <v>83</v>
      </c>
      <c r="AY123" s="17" t="s">
        <v>167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173</v>
      </c>
      <c r="BM123" s="215" t="s">
        <v>223</v>
      </c>
    </row>
    <row r="124" s="2" customFormat="1">
      <c r="A124" s="38"/>
      <c r="B124" s="39"/>
      <c r="C124" s="40"/>
      <c r="D124" s="244" t="s">
        <v>185</v>
      </c>
      <c r="E124" s="40"/>
      <c r="F124" s="245" t="s">
        <v>224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185</v>
      </c>
      <c r="AU124" s="17" t="s">
        <v>83</v>
      </c>
    </row>
    <row r="125" s="13" customFormat="1">
      <c r="A125" s="13"/>
      <c r="B125" s="222"/>
      <c r="C125" s="223"/>
      <c r="D125" s="217" t="s">
        <v>177</v>
      </c>
      <c r="E125" s="224" t="s">
        <v>19</v>
      </c>
      <c r="F125" s="225" t="s">
        <v>527</v>
      </c>
      <c r="G125" s="223"/>
      <c r="H125" s="226">
        <v>109.75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177</v>
      </c>
      <c r="AU125" s="232" t="s">
        <v>83</v>
      </c>
      <c r="AV125" s="13" t="s">
        <v>83</v>
      </c>
      <c r="AW125" s="13" t="s">
        <v>33</v>
      </c>
      <c r="AX125" s="13" t="s">
        <v>73</v>
      </c>
      <c r="AY125" s="232" t="s">
        <v>167</v>
      </c>
    </row>
    <row r="126" s="14" customFormat="1">
      <c r="A126" s="14"/>
      <c r="B126" s="233"/>
      <c r="C126" s="234"/>
      <c r="D126" s="217" t="s">
        <v>177</v>
      </c>
      <c r="E126" s="235" t="s">
        <v>19</v>
      </c>
      <c r="F126" s="236" t="s">
        <v>179</v>
      </c>
      <c r="G126" s="234"/>
      <c r="H126" s="237">
        <v>109.75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177</v>
      </c>
      <c r="AU126" s="243" t="s">
        <v>83</v>
      </c>
      <c r="AV126" s="14" t="s">
        <v>173</v>
      </c>
      <c r="AW126" s="14" t="s">
        <v>33</v>
      </c>
      <c r="AX126" s="14" t="s">
        <v>81</v>
      </c>
      <c r="AY126" s="243" t="s">
        <v>167</v>
      </c>
    </row>
    <row r="127" s="2" customFormat="1" ht="24.15" customHeight="1">
      <c r="A127" s="38"/>
      <c r="B127" s="39"/>
      <c r="C127" s="204" t="s">
        <v>225</v>
      </c>
      <c r="D127" s="204" t="s">
        <v>169</v>
      </c>
      <c r="E127" s="205" t="s">
        <v>226</v>
      </c>
      <c r="F127" s="206" t="s">
        <v>227</v>
      </c>
      <c r="G127" s="207" t="s">
        <v>172</v>
      </c>
      <c r="H127" s="208">
        <v>61.649999999999999</v>
      </c>
      <c r="I127" s="209"/>
      <c r="J127" s="210">
        <f>ROUND(I127*H127,2)</f>
        <v>0</v>
      </c>
      <c r="K127" s="206" t="s">
        <v>183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173</v>
      </c>
      <c r="AT127" s="215" t="s">
        <v>169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173</v>
      </c>
      <c r="BM127" s="215" t="s">
        <v>228</v>
      </c>
    </row>
    <row r="128" s="2" customFormat="1">
      <c r="A128" s="38"/>
      <c r="B128" s="39"/>
      <c r="C128" s="40"/>
      <c r="D128" s="244" t="s">
        <v>185</v>
      </c>
      <c r="E128" s="40"/>
      <c r="F128" s="245" t="s">
        <v>229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185</v>
      </c>
      <c r="AU128" s="17" t="s">
        <v>83</v>
      </c>
    </row>
    <row r="129" s="13" customFormat="1">
      <c r="A129" s="13"/>
      <c r="B129" s="222"/>
      <c r="C129" s="223"/>
      <c r="D129" s="217" t="s">
        <v>177</v>
      </c>
      <c r="E129" s="224" t="s">
        <v>19</v>
      </c>
      <c r="F129" s="225" t="s">
        <v>528</v>
      </c>
      <c r="G129" s="223"/>
      <c r="H129" s="226">
        <v>61.649999999999999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177</v>
      </c>
      <c r="AU129" s="232" t="s">
        <v>83</v>
      </c>
      <c r="AV129" s="13" t="s">
        <v>83</v>
      </c>
      <c r="AW129" s="13" t="s">
        <v>33</v>
      </c>
      <c r="AX129" s="13" t="s">
        <v>73</v>
      </c>
      <c r="AY129" s="232" t="s">
        <v>167</v>
      </c>
    </row>
    <row r="130" s="14" customFormat="1">
      <c r="A130" s="14"/>
      <c r="B130" s="233"/>
      <c r="C130" s="234"/>
      <c r="D130" s="217" t="s">
        <v>177</v>
      </c>
      <c r="E130" s="235" t="s">
        <v>19</v>
      </c>
      <c r="F130" s="236" t="s">
        <v>179</v>
      </c>
      <c r="G130" s="234"/>
      <c r="H130" s="237">
        <v>61.649999999999999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177</v>
      </c>
      <c r="AU130" s="243" t="s">
        <v>83</v>
      </c>
      <c r="AV130" s="14" t="s">
        <v>173</v>
      </c>
      <c r="AW130" s="14" t="s">
        <v>33</v>
      </c>
      <c r="AX130" s="14" t="s">
        <v>81</v>
      </c>
      <c r="AY130" s="243" t="s">
        <v>167</v>
      </c>
    </row>
    <row r="131" s="2" customFormat="1" ht="16.5" customHeight="1">
      <c r="A131" s="38"/>
      <c r="B131" s="39"/>
      <c r="C131" s="204" t="s">
        <v>231</v>
      </c>
      <c r="D131" s="204" t="s">
        <v>169</v>
      </c>
      <c r="E131" s="205" t="s">
        <v>529</v>
      </c>
      <c r="F131" s="206" t="s">
        <v>530</v>
      </c>
      <c r="G131" s="207" t="s">
        <v>182</v>
      </c>
      <c r="H131" s="208">
        <v>330.56</v>
      </c>
      <c r="I131" s="209"/>
      <c r="J131" s="210">
        <f>ROUND(I131*H131,2)</f>
        <v>0</v>
      </c>
      <c r="K131" s="206" t="s">
        <v>183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173</v>
      </c>
      <c r="AT131" s="215" t="s">
        <v>169</v>
      </c>
      <c r="AU131" s="215" t="s">
        <v>83</v>
      </c>
      <c r="AY131" s="17" t="s">
        <v>167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173</v>
      </c>
      <c r="BM131" s="215" t="s">
        <v>531</v>
      </c>
    </row>
    <row r="132" s="2" customFormat="1">
      <c r="A132" s="38"/>
      <c r="B132" s="39"/>
      <c r="C132" s="40"/>
      <c r="D132" s="244" t="s">
        <v>185</v>
      </c>
      <c r="E132" s="40"/>
      <c r="F132" s="245" t="s">
        <v>532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185</v>
      </c>
      <c r="AU132" s="17" t="s">
        <v>83</v>
      </c>
    </row>
    <row r="133" s="13" customFormat="1">
      <c r="A133" s="13"/>
      <c r="B133" s="222"/>
      <c r="C133" s="223"/>
      <c r="D133" s="217" t="s">
        <v>177</v>
      </c>
      <c r="E133" s="224" t="s">
        <v>19</v>
      </c>
      <c r="F133" s="225" t="s">
        <v>533</v>
      </c>
      <c r="G133" s="223"/>
      <c r="H133" s="226">
        <v>330.56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33</v>
      </c>
      <c r="AX133" s="13" t="s">
        <v>81</v>
      </c>
      <c r="AY133" s="232" t="s">
        <v>167</v>
      </c>
    </row>
    <row r="134" s="12" customFormat="1" ht="22.8" customHeight="1">
      <c r="A134" s="12"/>
      <c r="B134" s="188"/>
      <c r="C134" s="189"/>
      <c r="D134" s="190" t="s">
        <v>72</v>
      </c>
      <c r="E134" s="202" t="s">
        <v>200</v>
      </c>
      <c r="F134" s="202" t="s">
        <v>284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SUM(P135:P161)</f>
        <v>0</v>
      </c>
      <c r="Q134" s="196"/>
      <c r="R134" s="197">
        <f>SUM(R135:R161)</f>
        <v>305.84347940000004</v>
      </c>
      <c r="S134" s="196"/>
      <c r="T134" s="198">
        <f>SUM(T135:T161)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81</v>
      </c>
      <c r="AT134" s="200" t="s">
        <v>72</v>
      </c>
      <c r="AU134" s="200" t="s">
        <v>81</v>
      </c>
      <c r="AY134" s="199" t="s">
        <v>167</v>
      </c>
      <c r="BK134" s="201">
        <f>SUM(BK135:BK161)</f>
        <v>0</v>
      </c>
    </row>
    <row r="135" s="2" customFormat="1" ht="21.75" customHeight="1">
      <c r="A135" s="38"/>
      <c r="B135" s="39"/>
      <c r="C135" s="204" t="s">
        <v>237</v>
      </c>
      <c r="D135" s="204" t="s">
        <v>169</v>
      </c>
      <c r="E135" s="205" t="s">
        <v>286</v>
      </c>
      <c r="F135" s="206" t="s">
        <v>287</v>
      </c>
      <c r="G135" s="207" t="s">
        <v>182</v>
      </c>
      <c r="H135" s="208">
        <v>305.20999999999998</v>
      </c>
      <c r="I135" s="209"/>
      <c r="J135" s="210">
        <f>ROUND(I135*H135,2)</f>
        <v>0</v>
      </c>
      <c r="K135" s="206" t="s">
        <v>183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0.36834</v>
      </c>
      <c r="R135" s="213">
        <f>Q135*H135</f>
        <v>112.4210514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173</v>
      </c>
      <c r="AT135" s="215" t="s">
        <v>169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173</v>
      </c>
      <c r="BM135" s="215" t="s">
        <v>288</v>
      </c>
    </row>
    <row r="136" s="2" customFormat="1">
      <c r="A136" s="38"/>
      <c r="B136" s="39"/>
      <c r="C136" s="40"/>
      <c r="D136" s="244" t="s">
        <v>185</v>
      </c>
      <c r="E136" s="40"/>
      <c r="F136" s="245" t="s">
        <v>289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185</v>
      </c>
      <c r="AU136" s="17" t="s">
        <v>83</v>
      </c>
    </row>
    <row r="137" s="13" customFormat="1">
      <c r="A137" s="13"/>
      <c r="B137" s="222"/>
      <c r="C137" s="223"/>
      <c r="D137" s="217" t="s">
        <v>177</v>
      </c>
      <c r="E137" s="224" t="s">
        <v>19</v>
      </c>
      <c r="F137" s="225" t="s">
        <v>534</v>
      </c>
      <c r="G137" s="223"/>
      <c r="H137" s="226">
        <v>305.20999999999998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177</v>
      </c>
      <c r="AU137" s="232" t="s">
        <v>83</v>
      </c>
      <c r="AV137" s="13" t="s">
        <v>83</v>
      </c>
      <c r="AW137" s="13" t="s">
        <v>33</v>
      </c>
      <c r="AX137" s="13" t="s">
        <v>81</v>
      </c>
      <c r="AY137" s="232" t="s">
        <v>167</v>
      </c>
    </row>
    <row r="138" s="2" customFormat="1" ht="21.75" customHeight="1">
      <c r="A138" s="38"/>
      <c r="B138" s="39"/>
      <c r="C138" s="204" t="s">
        <v>245</v>
      </c>
      <c r="D138" s="204" t="s">
        <v>169</v>
      </c>
      <c r="E138" s="205" t="s">
        <v>292</v>
      </c>
      <c r="F138" s="206" t="s">
        <v>293</v>
      </c>
      <c r="G138" s="207" t="s">
        <v>182</v>
      </c>
      <c r="H138" s="208">
        <v>322.50599999999997</v>
      </c>
      <c r="I138" s="209"/>
      <c r="J138" s="210">
        <f>ROUND(I138*H138,2)</f>
        <v>0</v>
      </c>
      <c r="K138" s="206" t="s">
        <v>183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0.34499999999999997</v>
      </c>
      <c r="R138" s="213">
        <f>Q138*H138</f>
        <v>111.26456999999998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173</v>
      </c>
      <c r="AT138" s="215" t="s">
        <v>169</v>
      </c>
      <c r="AU138" s="215" t="s">
        <v>83</v>
      </c>
      <c r="AY138" s="17" t="s">
        <v>167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173</v>
      </c>
      <c r="BM138" s="215" t="s">
        <v>294</v>
      </c>
    </row>
    <row r="139" s="2" customFormat="1">
      <c r="A139" s="38"/>
      <c r="B139" s="39"/>
      <c r="C139" s="40"/>
      <c r="D139" s="244" t="s">
        <v>185</v>
      </c>
      <c r="E139" s="40"/>
      <c r="F139" s="245" t="s">
        <v>295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185</v>
      </c>
      <c r="AU139" s="17" t="s">
        <v>83</v>
      </c>
    </row>
    <row r="140" s="13" customFormat="1">
      <c r="A140" s="13"/>
      <c r="B140" s="222"/>
      <c r="C140" s="223"/>
      <c r="D140" s="217" t="s">
        <v>177</v>
      </c>
      <c r="E140" s="224" t="s">
        <v>19</v>
      </c>
      <c r="F140" s="225" t="s">
        <v>535</v>
      </c>
      <c r="G140" s="223"/>
      <c r="H140" s="226">
        <v>322.50599999999997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177</v>
      </c>
      <c r="AU140" s="232" t="s">
        <v>83</v>
      </c>
      <c r="AV140" s="13" t="s">
        <v>83</v>
      </c>
      <c r="AW140" s="13" t="s">
        <v>33</v>
      </c>
      <c r="AX140" s="13" t="s">
        <v>81</v>
      </c>
      <c r="AY140" s="232" t="s">
        <v>167</v>
      </c>
    </row>
    <row r="141" s="2" customFormat="1" ht="24.15" customHeight="1">
      <c r="A141" s="38"/>
      <c r="B141" s="39"/>
      <c r="C141" s="204" t="s">
        <v>251</v>
      </c>
      <c r="D141" s="204" t="s">
        <v>169</v>
      </c>
      <c r="E141" s="205" t="s">
        <v>298</v>
      </c>
      <c r="F141" s="206" t="s">
        <v>299</v>
      </c>
      <c r="G141" s="207" t="s">
        <v>182</v>
      </c>
      <c r="H141" s="208">
        <v>236.90000000000001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0.15826000000000001</v>
      </c>
      <c r="R141" s="213">
        <f>Q141*H141</f>
        <v>37.491794000000006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300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301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536</v>
      </c>
      <c r="G143" s="223"/>
      <c r="H143" s="226">
        <v>236.90000000000001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81</v>
      </c>
      <c r="AY143" s="232" t="s">
        <v>167</v>
      </c>
    </row>
    <row r="144" s="2" customFormat="1" ht="21.75" customHeight="1">
      <c r="A144" s="38"/>
      <c r="B144" s="39"/>
      <c r="C144" s="204" t="s">
        <v>258</v>
      </c>
      <c r="D144" s="204" t="s">
        <v>169</v>
      </c>
      <c r="E144" s="205" t="s">
        <v>303</v>
      </c>
      <c r="F144" s="206" t="s">
        <v>304</v>
      </c>
      <c r="G144" s="207" t="s">
        <v>182</v>
      </c>
      <c r="H144" s="208">
        <v>68.5</v>
      </c>
      <c r="I144" s="209"/>
      <c r="J144" s="210">
        <f>ROUND(I144*H144,2)</f>
        <v>0</v>
      </c>
      <c r="K144" s="206" t="s">
        <v>183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0.27600000000000002</v>
      </c>
      <c r="R144" s="213">
        <f>Q144*H144</f>
        <v>18.906000000000002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173</v>
      </c>
      <c r="AT144" s="215" t="s">
        <v>169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305</v>
      </c>
    </row>
    <row r="145" s="2" customFormat="1">
      <c r="A145" s="38"/>
      <c r="B145" s="39"/>
      <c r="C145" s="40"/>
      <c r="D145" s="244" t="s">
        <v>185</v>
      </c>
      <c r="E145" s="40"/>
      <c r="F145" s="245" t="s">
        <v>306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83</v>
      </c>
    </row>
    <row r="146" s="13" customFormat="1">
      <c r="A146" s="13"/>
      <c r="B146" s="222"/>
      <c r="C146" s="223"/>
      <c r="D146" s="217" t="s">
        <v>177</v>
      </c>
      <c r="E146" s="224" t="s">
        <v>19</v>
      </c>
      <c r="F146" s="225" t="s">
        <v>537</v>
      </c>
      <c r="G146" s="223"/>
      <c r="H146" s="226">
        <v>68.5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177</v>
      </c>
      <c r="AU146" s="232" t="s">
        <v>83</v>
      </c>
      <c r="AV146" s="13" t="s">
        <v>83</v>
      </c>
      <c r="AW146" s="13" t="s">
        <v>33</v>
      </c>
      <c r="AX146" s="13" t="s">
        <v>81</v>
      </c>
      <c r="AY146" s="232" t="s">
        <v>167</v>
      </c>
    </row>
    <row r="147" s="2" customFormat="1" ht="16.5" customHeight="1">
      <c r="A147" s="38"/>
      <c r="B147" s="39"/>
      <c r="C147" s="204" t="s">
        <v>8</v>
      </c>
      <c r="D147" s="204" t="s">
        <v>169</v>
      </c>
      <c r="E147" s="205" t="s">
        <v>309</v>
      </c>
      <c r="F147" s="206" t="s">
        <v>310</v>
      </c>
      <c r="G147" s="207" t="s">
        <v>182</v>
      </c>
      <c r="H147" s="208">
        <v>236.90000000000001</v>
      </c>
      <c r="I147" s="209"/>
      <c r="J147" s="210">
        <f>ROUND(I147*H147,2)</f>
        <v>0</v>
      </c>
      <c r="K147" s="206" t="s">
        <v>183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0.0060099999999999997</v>
      </c>
      <c r="R147" s="213">
        <f>Q147*H147</f>
        <v>1.4237690000000001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173</v>
      </c>
      <c r="AT147" s="215" t="s">
        <v>169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311</v>
      </c>
    </row>
    <row r="148" s="2" customFormat="1">
      <c r="A148" s="38"/>
      <c r="B148" s="39"/>
      <c r="C148" s="40"/>
      <c r="D148" s="244" t="s">
        <v>185</v>
      </c>
      <c r="E148" s="40"/>
      <c r="F148" s="245" t="s">
        <v>312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185</v>
      </c>
      <c r="AU148" s="17" t="s">
        <v>83</v>
      </c>
    </row>
    <row r="149" s="13" customFormat="1">
      <c r="A149" s="13"/>
      <c r="B149" s="222"/>
      <c r="C149" s="223"/>
      <c r="D149" s="217" t="s">
        <v>177</v>
      </c>
      <c r="E149" s="224" t="s">
        <v>19</v>
      </c>
      <c r="F149" s="225" t="s">
        <v>538</v>
      </c>
      <c r="G149" s="223"/>
      <c r="H149" s="226">
        <v>236.90000000000001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33</v>
      </c>
      <c r="AX149" s="13" t="s">
        <v>81</v>
      </c>
      <c r="AY149" s="232" t="s">
        <v>167</v>
      </c>
    </row>
    <row r="150" s="2" customFormat="1" ht="16.5" customHeight="1">
      <c r="A150" s="38"/>
      <c r="B150" s="39"/>
      <c r="C150" s="204" t="s">
        <v>271</v>
      </c>
      <c r="D150" s="204" t="s">
        <v>169</v>
      </c>
      <c r="E150" s="205" t="s">
        <v>315</v>
      </c>
      <c r="F150" s="206" t="s">
        <v>316</v>
      </c>
      <c r="G150" s="207" t="s">
        <v>182</v>
      </c>
      <c r="H150" s="208">
        <v>233.44999999999999</v>
      </c>
      <c r="I150" s="209"/>
      <c r="J150" s="210">
        <f>ROUND(I150*H150,2)</f>
        <v>0</v>
      </c>
      <c r="K150" s="206" t="s">
        <v>183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0.00051000000000000004</v>
      </c>
      <c r="R150" s="213">
        <f>Q150*H150</f>
        <v>0.1190595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173</v>
      </c>
      <c r="AT150" s="215" t="s">
        <v>169</v>
      </c>
      <c r="AU150" s="215" t="s">
        <v>83</v>
      </c>
      <c r="AY150" s="17" t="s">
        <v>167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173</v>
      </c>
      <c r="BM150" s="215" t="s">
        <v>317</v>
      </c>
    </row>
    <row r="151" s="2" customFormat="1">
      <c r="A151" s="38"/>
      <c r="B151" s="39"/>
      <c r="C151" s="40"/>
      <c r="D151" s="244" t="s">
        <v>185</v>
      </c>
      <c r="E151" s="40"/>
      <c r="F151" s="245" t="s">
        <v>318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185</v>
      </c>
      <c r="AU151" s="17" t="s">
        <v>83</v>
      </c>
    </row>
    <row r="152" s="13" customFormat="1">
      <c r="A152" s="13"/>
      <c r="B152" s="222"/>
      <c r="C152" s="223"/>
      <c r="D152" s="217" t="s">
        <v>177</v>
      </c>
      <c r="E152" s="224" t="s">
        <v>19</v>
      </c>
      <c r="F152" s="225" t="s">
        <v>539</v>
      </c>
      <c r="G152" s="223"/>
      <c r="H152" s="226">
        <v>233.44999999999999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177</v>
      </c>
      <c r="AU152" s="232" t="s">
        <v>83</v>
      </c>
      <c r="AV152" s="13" t="s">
        <v>83</v>
      </c>
      <c r="AW152" s="13" t="s">
        <v>33</v>
      </c>
      <c r="AX152" s="13" t="s">
        <v>81</v>
      </c>
      <c r="AY152" s="232" t="s">
        <v>167</v>
      </c>
    </row>
    <row r="153" s="2" customFormat="1" ht="24.15" customHeight="1">
      <c r="A153" s="38"/>
      <c r="B153" s="39"/>
      <c r="C153" s="204" t="s">
        <v>278</v>
      </c>
      <c r="D153" s="204" t="s">
        <v>169</v>
      </c>
      <c r="E153" s="205" t="s">
        <v>321</v>
      </c>
      <c r="F153" s="206" t="s">
        <v>322</v>
      </c>
      <c r="G153" s="207" t="s">
        <v>182</v>
      </c>
      <c r="H153" s="208">
        <v>233.44999999999999</v>
      </c>
      <c r="I153" s="209"/>
      <c r="J153" s="210">
        <f>ROUND(I153*H153,2)</f>
        <v>0</v>
      </c>
      <c r="K153" s="206" t="s">
        <v>183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0.10373</v>
      </c>
      <c r="R153" s="213">
        <f>Q153*H153</f>
        <v>24.215768499999999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173</v>
      </c>
      <c r="AT153" s="215" t="s">
        <v>169</v>
      </c>
      <c r="AU153" s="215" t="s">
        <v>83</v>
      </c>
      <c r="AY153" s="17" t="s">
        <v>167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173</v>
      </c>
      <c r="BM153" s="215" t="s">
        <v>323</v>
      </c>
    </row>
    <row r="154" s="2" customFormat="1">
      <c r="A154" s="38"/>
      <c r="B154" s="39"/>
      <c r="C154" s="40"/>
      <c r="D154" s="244" t="s">
        <v>185</v>
      </c>
      <c r="E154" s="40"/>
      <c r="F154" s="245" t="s">
        <v>324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83</v>
      </c>
    </row>
    <row r="155" s="13" customFormat="1">
      <c r="A155" s="13"/>
      <c r="B155" s="222"/>
      <c r="C155" s="223"/>
      <c r="D155" s="217" t="s">
        <v>177</v>
      </c>
      <c r="E155" s="224" t="s">
        <v>19</v>
      </c>
      <c r="F155" s="225" t="s">
        <v>540</v>
      </c>
      <c r="G155" s="223"/>
      <c r="H155" s="226">
        <v>233.44999999999999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177</v>
      </c>
      <c r="AU155" s="232" t="s">
        <v>83</v>
      </c>
      <c r="AV155" s="13" t="s">
        <v>83</v>
      </c>
      <c r="AW155" s="13" t="s">
        <v>33</v>
      </c>
      <c r="AX155" s="13" t="s">
        <v>81</v>
      </c>
      <c r="AY155" s="232" t="s">
        <v>167</v>
      </c>
    </row>
    <row r="156" s="2" customFormat="1" ht="21.75" customHeight="1">
      <c r="A156" s="38"/>
      <c r="B156" s="39"/>
      <c r="C156" s="204" t="s">
        <v>285</v>
      </c>
      <c r="D156" s="204" t="s">
        <v>169</v>
      </c>
      <c r="E156" s="205" t="s">
        <v>327</v>
      </c>
      <c r="F156" s="206" t="s">
        <v>328</v>
      </c>
      <c r="G156" s="207" t="s">
        <v>329</v>
      </c>
      <c r="H156" s="208">
        <v>16.300000000000001</v>
      </c>
      <c r="I156" s="209"/>
      <c r="J156" s="210">
        <f>ROUND(I156*H156,2)</f>
        <v>0</v>
      </c>
      <c r="K156" s="206" t="s">
        <v>183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173</v>
      </c>
      <c r="AT156" s="215" t="s">
        <v>169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541</v>
      </c>
    </row>
    <row r="157" s="2" customFormat="1">
      <c r="A157" s="38"/>
      <c r="B157" s="39"/>
      <c r="C157" s="40"/>
      <c r="D157" s="244" t="s">
        <v>185</v>
      </c>
      <c r="E157" s="40"/>
      <c r="F157" s="245" t="s">
        <v>331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185</v>
      </c>
      <c r="AU157" s="17" t="s">
        <v>83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542</v>
      </c>
      <c r="G158" s="223"/>
      <c r="H158" s="226">
        <v>16.300000000000001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81</v>
      </c>
      <c r="AY158" s="232" t="s">
        <v>167</v>
      </c>
    </row>
    <row r="159" s="2" customFormat="1" ht="24.15" customHeight="1">
      <c r="A159" s="38"/>
      <c r="B159" s="39"/>
      <c r="C159" s="204" t="s">
        <v>291</v>
      </c>
      <c r="D159" s="204" t="s">
        <v>169</v>
      </c>
      <c r="E159" s="205" t="s">
        <v>334</v>
      </c>
      <c r="F159" s="206" t="s">
        <v>335</v>
      </c>
      <c r="G159" s="207" t="s">
        <v>329</v>
      </c>
      <c r="H159" s="208">
        <v>16.300000000000001</v>
      </c>
      <c r="I159" s="209"/>
      <c r="J159" s="210">
        <f>ROUND(I159*H159,2)</f>
        <v>0</v>
      </c>
      <c r="K159" s="206" t="s">
        <v>183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9.0000000000000006E-05</v>
      </c>
      <c r="R159" s="213">
        <f>Q159*H159</f>
        <v>0.0014670000000000002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173</v>
      </c>
      <c r="AT159" s="215" t="s">
        <v>169</v>
      </c>
      <c r="AU159" s="215" t="s">
        <v>83</v>
      </c>
      <c r="AY159" s="17" t="s">
        <v>167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173</v>
      </c>
      <c r="BM159" s="215" t="s">
        <v>543</v>
      </c>
    </row>
    <row r="160" s="2" customFormat="1">
      <c r="A160" s="38"/>
      <c r="B160" s="39"/>
      <c r="C160" s="40"/>
      <c r="D160" s="244" t="s">
        <v>185</v>
      </c>
      <c r="E160" s="40"/>
      <c r="F160" s="245" t="s">
        <v>337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185</v>
      </c>
      <c r="AU160" s="17" t="s">
        <v>83</v>
      </c>
    </row>
    <row r="161" s="13" customFormat="1">
      <c r="A161" s="13"/>
      <c r="B161" s="222"/>
      <c r="C161" s="223"/>
      <c r="D161" s="217" t="s">
        <v>177</v>
      </c>
      <c r="E161" s="224" t="s">
        <v>19</v>
      </c>
      <c r="F161" s="225" t="s">
        <v>542</v>
      </c>
      <c r="G161" s="223"/>
      <c r="H161" s="226">
        <v>16.300000000000001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177</v>
      </c>
      <c r="AU161" s="232" t="s">
        <v>83</v>
      </c>
      <c r="AV161" s="13" t="s">
        <v>83</v>
      </c>
      <c r="AW161" s="13" t="s">
        <v>33</v>
      </c>
      <c r="AX161" s="13" t="s">
        <v>81</v>
      </c>
      <c r="AY161" s="232" t="s">
        <v>167</v>
      </c>
    </row>
    <row r="162" s="12" customFormat="1" ht="22.8" customHeight="1">
      <c r="A162" s="12"/>
      <c r="B162" s="188"/>
      <c r="C162" s="189"/>
      <c r="D162" s="190" t="s">
        <v>72</v>
      </c>
      <c r="E162" s="202" t="s">
        <v>225</v>
      </c>
      <c r="F162" s="202" t="s">
        <v>338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SUM(P163:P165)</f>
        <v>0</v>
      </c>
      <c r="Q162" s="196"/>
      <c r="R162" s="197">
        <f>SUM(R163:R165)</f>
        <v>0</v>
      </c>
      <c r="S162" s="196"/>
      <c r="T162" s="198">
        <f>SUM(T163:T165)</f>
        <v>100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81</v>
      </c>
      <c r="AT162" s="200" t="s">
        <v>72</v>
      </c>
      <c r="AU162" s="200" t="s">
        <v>81</v>
      </c>
      <c r="AY162" s="199" t="s">
        <v>167</v>
      </c>
      <c r="BK162" s="201">
        <f>SUM(BK163:BK165)</f>
        <v>0</v>
      </c>
    </row>
    <row r="163" s="2" customFormat="1" ht="21.75" customHeight="1">
      <c r="A163" s="38"/>
      <c r="B163" s="39"/>
      <c r="C163" s="204" t="s">
        <v>297</v>
      </c>
      <c r="D163" s="204" t="s">
        <v>169</v>
      </c>
      <c r="E163" s="205" t="s">
        <v>396</v>
      </c>
      <c r="F163" s="206" t="s">
        <v>397</v>
      </c>
      <c r="G163" s="207" t="s">
        <v>182</v>
      </c>
      <c r="H163" s="208">
        <v>5000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0.02</v>
      </c>
      <c r="T163" s="214">
        <f>S163*H163</f>
        <v>100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398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399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544</v>
      </c>
      <c r="G165" s="223"/>
      <c r="H165" s="226">
        <v>5000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81</v>
      </c>
      <c r="AY165" s="232" t="s">
        <v>167</v>
      </c>
    </row>
    <row r="166" s="12" customFormat="1" ht="22.8" customHeight="1">
      <c r="A166" s="12"/>
      <c r="B166" s="188"/>
      <c r="C166" s="189"/>
      <c r="D166" s="190" t="s">
        <v>72</v>
      </c>
      <c r="E166" s="202" t="s">
        <v>401</v>
      </c>
      <c r="F166" s="202" t="s">
        <v>402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SUM(P167:P184)</f>
        <v>0</v>
      </c>
      <c r="Q166" s="196"/>
      <c r="R166" s="197">
        <f>SUM(R167:R184)</f>
        <v>0</v>
      </c>
      <c r="S166" s="196"/>
      <c r="T166" s="198">
        <f>SUM(T167:T184)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81</v>
      </c>
      <c r="AT166" s="200" t="s">
        <v>72</v>
      </c>
      <c r="AU166" s="200" t="s">
        <v>81</v>
      </c>
      <c r="AY166" s="199" t="s">
        <v>167</v>
      </c>
      <c r="BK166" s="201">
        <f>SUM(BK167:BK184)</f>
        <v>0</v>
      </c>
    </row>
    <row r="167" s="2" customFormat="1" ht="24.15" customHeight="1">
      <c r="A167" s="38"/>
      <c r="B167" s="39"/>
      <c r="C167" s="204" t="s">
        <v>7</v>
      </c>
      <c r="D167" s="204" t="s">
        <v>169</v>
      </c>
      <c r="E167" s="205" t="s">
        <v>545</v>
      </c>
      <c r="F167" s="206" t="s">
        <v>546</v>
      </c>
      <c r="G167" s="207" t="s">
        <v>360</v>
      </c>
      <c r="H167" s="208">
        <v>704</v>
      </c>
      <c r="I167" s="209"/>
      <c r="J167" s="210">
        <f>ROUND(I167*H167,2)</f>
        <v>0</v>
      </c>
      <c r="K167" s="206" t="s">
        <v>183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173</v>
      </c>
      <c r="AT167" s="215" t="s">
        <v>169</v>
      </c>
      <c r="AU167" s="215" t="s">
        <v>83</v>
      </c>
      <c r="AY167" s="17" t="s">
        <v>167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173</v>
      </c>
      <c r="BM167" s="215" t="s">
        <v>547</v>
      </c>
    </row>
    <row r="168" s="2" customFormat="1">
      <c r="A168" s="38"/>
      <c r="B168" s="39"/>
      <c r="C168" s="40"/>
      <c r="D168" s="244" t="s">
        <v>185</v>
      </c>
      <c r="E168" s="40"/>
      <c r="F168" s="245" t="s">
        <v>548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185</v>
      </c>
      <c r="AU168" s="17" t="s">
        <v>83</v>
      </c>
    </row>
    <row r="169" s="13" customFormat="1">
      <c r="A169" s="13"/>
      <c r="B169" s="222"/>
      <c r="C169" s="223"/>
      <c r="D169" s="217" t="s">
        <v>177</v>
      </c>
      <c r="E169" s="224" t="s">
        <v>19</v>
      </c>
      <c r="F169" s="225" t="s">
        <v>549</v>
      </c>
      <c r="G169" s="223"/>
      <c r="H169" s="226">
        <v>81.400000000000006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177</v>
      </c>
      <c r="AU169" s="232" t="s">
        <v>83</v>
      </c>
      <c r="AV169" s="13" t="s">
        <v>83</v>
      </c>
      <c r="AW169" s="13" t="s">
        <v>33</v>
      </c>
      <c r="AX169" s="13" t="s">
        <v>73</v>
      </c>
      <c r="AY169" s="232" t="s">
        <v>167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550</v>
      </c>
      <c r="G170" s="223"/>
      <c r="H170" s="226">
        <v>541.20000000000005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73</v>
      </c>
      <c r="AY170" s="232" t="s">
        <v>167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551</v>
      </c>
      <c r="G171" s="223"/>
      <c r="H171" s="226">
        <v>81.400000000000006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73</v>
      </c>
      <c r="AY171" s="232" t="s">
        <v>167</v>
      </c>
    </row>
    <row r="172" s="14" customFormat="1">
      <c r="A172" s="14"/>
      <c r="B172" s="233"/>
      <c r="C172" s="234"/>
      <c r="D172" s="217" t="s">
        <v>177</v>
      </c>
      <c r="E172" s="235" t="s">
        <v>19</v>
      </c>
      <c r="F172" s="236" t="s">
        <v>179</v>
      </c>
      <c r="G172" s="234"/>
      <c r="H172" s="237">
        <v>704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3" t="s">
        <v>177</v>
      </c>
      <c r="AU172" s="243" t="s">
        <v>83</v>
      </c>
      <c r="AV172" s="14" t="s">
        <v>173</v>
      </c>
      <c r="AW172" s="14" t="s">
        <v>33</v>
      </c>
      <c r="AX172" s="14" t="s">
        <v>81</v>
      </c>
      <c r="AY172" s="243" t="s">
        <v>167</v>
      </c>
    </row>
    <row r="173" s="2" customFormat="1" ht="24.15" customHeight="1">
      <c r="A173" s="38"/>
      <c r="B173" s="39"/>
      <c r="C173" s="204" t="s">
        <v>308</v>
      </c>
      <c r="D173" s="204" t="s">
        <v>169</v>
      </c>
      <c r="E173" s="205" t="s">
        <v>552</v>
      </c>
      <c r="F173" s="206" t="s">
        <v>553</v>
      </c>
      <c r="G173" s="207" t="s">
        <v>360</v>
      </c>
      <c r="H173" s="208">
        <v>40.700000000000003</v>
      </c>
      <c r="I173" s="209"/>
      <c r="J173" s="210">
        <f>ROUND(I173*H173,2)</f>
        <v>0</v>
      </c>
      <c r="K173" s="206" t="s">
        <v>183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173</v>
      </c>
      <c r="AT173" s="215" t="s">
        <v>169</v>
      </c>
      <c r="AU173" s="215" t="s">
        <v>83</v>
      </c>
      <c r="AY173" s="17" t="s">
        <v>167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173</v>
      </c>
      <c r="BM173" s="215" t="s">
        <v>554</v>
      </c>
    </row>
    <row r="174" s="2" customFormat="1">
      <c r="A174" s="38"/>
      <c r="B174" s="39"/>
      <c r="C174" s="40"/>
      <c r="D174" s="244" t="s">
        <v>185</v>
      </c>
      <c r="E174" s="40"/>
      <c r="F174" s="245" t="s">
        <v>555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185</v>
      </c>
      <c r="AU174" s="17" t="s">
        <v>83</v>
      </c>
    </row>
    <row r="175" s="2" customFormat="1">
      <c r="A175" s="38"/>
      <c r="B175" s="39"/>
      <c r="C175" s="40"/>
      <c r="D175" s="217" t="s">
        <v>175</v>
      </c>
      <c r="E175" s="40"/>
      <c r="F175" s="218" t="s">
        <v>556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175</v>
      </c>
      <c r="AU175" s="17" t="s">
        <v>83</v>
      </c>
    </row>
    <row r="176" s="13" customFormat="1">
      <c r="A176" s="13"/>
      <c r="B176" s="222"/>
      <c r="C176" s="223"/>
      <c r="D176" s="217" t="s">
        <v>177</v>
      </c>
      <c r="E176" s="224" t="s">
        <v>19</v>
      </c>
      <c r="F176" s="225" t="s">
        <v>557</v>
      </c>
      <c r="G176" s="223"/>
      <c r="H176" s="226">
        <v>40.700000000000003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177</v>
      </c>
      <c r="AU176" s="232" t="s">
        <v>83</v>
      </c>
      <c r="AV176" s="13" t="s">
        <v>83</v>
      </c>
      <c r="AW176" s="13" t="s">
        <v>33</v>
      </c>
      <c r="AX176" s="13" t="s">
        <v>73</v>
      </c>
      <c r="AY176" s="232" t="s">
        <v>167</v>
      </c>
    </row>
    <row r="177" s="14" customFormat="1">
      <c r="A177" s="14"/>
      <c r="B177" s="233"/>
      <c r="C177" s="234"/>
      <c r="D177" s="217" t="s">
        <v>177</v>
      </c>
      <c r="E177" s="235" t="s">
        <v>19</v>
      </c>
      <c r="F177" s="236" t="s">
        <v>179</v>
      </c>
      <c r="G177" s="234"/>
      <c r="H177" s="237">
        <v>40.700000000000003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177</v>
      </c>
      <c r="AU177" s="243" t="s">
        <v>83</v>
      </c>
      <c r="AV177" s="14" t="s">
        <v>173</v>
      </c>
      <c r="AW177" s="14" t="s">
        <v>33</v>
      </c>
      <c r="AX177" s="14" t="s">
        <v>81</v>
      </c>
      <c r="AY177" s="243" t="s">
        <v>167</v>
      </c>
    </row>
    <row r="178" s="2" customFormat="1" ht="24.15" customHeight="1">
      <c r="A178" s="38"/>
      <c r="B178" s="39"/>
      <c r="C178" s="204" t="s">
        <v>314</v>
      </c>
      <c r="D178" s="204" t="s">
        <v>169</v>
      </c>
      <c r="E178" s="205" t="s">
        <v>558</v>
      </c>
      <c r="F178" s="206" t="s">
        <v>559</v>
      </c>
      <c r="G178" s="207" t="s">
        <v>360</v>
      </c>
      <c r="H178" s="208">
        <v>40.700000000000003</v>
      </c>
      <c r="I178" s="209"/>
      <c r="J178" s="210">
        <f>ROUND(I178*H178,2)</f>
        <v>0</v>
      </c>
      <c r="K178" s="206" t="s">
        <v>183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173</v>
      </c>
      <c r="AT178" s="215" t="s">
        <v>169</v>
      </c>
      <c r="AU178" s="215" t="s">
        <v>83</v>
      </c>
      <c r="AY178" s="17" t="s">
        <v>167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173</v>
      </c>
      <c r="BM178" s="215" t="s">
        <v>560</v>
      </c>
    </row>
    <row r="179" s="2" customFormat="1">
      <c r="A179" s="38"/>
      <c r="B179" s="39"/>
      <c r="C179" s="40"/>
      <c r="D179" s="244" t="s">
        <v>185</v>
      </c>
      <c r="E179" s="40"/>
      <c r="F179" s="245" t="s">
        <v>561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185</v>
      </c>
      <c r="AU179" s="17" t="s">
        <v>83</v>
      </c>
    </row>
    <row r="180" s="13" customFormat="1">
      <c r="A180" s="13"/>
      <c r="B180" s="222"/>
      <c r="C180" s="223"/>
      <c r="D180" s="217" t="s">
        <v>177</v>
      </c>
      <c r="E180" s="224" t="s">
        <v>19</v>
      </c>
      <c r="F180" s="225" t="s">
        <v>557</v>
      </c>
      <c r="G180" s="223"/>
      <c r="H180" s="226">
        <v>40.700000000000003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177</v>
      </c>
      <c r="AU180" s="232" t="s">
        <v>83</v>
      </c>
      <c r="AV180" s="13" t="s">
        <v>83</v>
      </c>
      <c r="AW180" s="13" t="s">
        <v>33</v>
      </c>
      <c r="AX180" s="13" t="s">
        <v>73</v>
      </c>
      <c r="AY180" s="232" t="s">
        <v>167</v>
      </c>
    </row>
    <row r="181" s="14" customFormat="1">
      <c r="A181" s="14"/>
      <c r="B181" s="233"/>
      <c r="C181" s="234"/>
      <c r="D181" s="217" t="s">
        <v>177</v>
      </c>
      <c r="E181" s="235" t="s">
        <v>19</v>
      </c>
      <c r="F181" s="236" t="s">
        <v>179</v>
      </c>
      <c r="G181" s="234"/>
      <c r="H181" s="237">
        <v>40.700000000000003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177</v>
      </c>
      <c r="AU181" s="243" t="s">
        <v>83</v>
      </c>
      <c r="AV181" s="14" t="s">
        <v>173</v>
      </c>
      <c r="AW181" s="14" t="s">
        <v>33</v>
      </c>
      <c r="AX181" s="14" t="s">
        <v>81</v>
      </c>
      <c r="AY181" s="243" t="s">
        <v>167</v>
      </c>
    </row>
    <row r="182" s="2" customFormat="1" ht="24.15" customHeight="1">
      <c r="A182" s="38"/>
      <c r="B182" s="39"/>
      <c r="C182" s="204" t="s">
        <v>320</v>
      </c>
      <c r="D182" s="204" t="s">
        <v>169</v>
      </c>
      <c r="E182" s="205" t="s">
        <v>562</v>
      </c>
      <c r="F182" s="206" t="s">
        <v>563</v>
      </c>
      <c r="G182" s="207" t="s">
        <v>360</v>
      </c>
      <c r="H182" s="208">
        <v>81.400000000000006</v>
      </c>
      <c r="I182" s="209"/>
      <c r="J182" s="210">
        <f>ROUND(I182*H182,2)</f>
        <v>0</v>
      </c>
      <c r="K182" s="206" t="s">
        <v>183</v>
      </c>
      <c r="L182" s="44"/>
      <c r="M182" s="211" t="s">
        <v>19</v>
      </c>
      <c r="N182" s="212" t="s">
        <v>44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173</v>
      </c>
      <c r="AT182" s="215" t="s">
        <v>169</v>
      </c>
      <c r="AU182" s="215" t="s">
        <v>83</v>
      </c>
      <c r="AY182" s="17" t="s">
        <v>167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173</v>
      </c>
      <c r="BM182" s="215" t="s">
        <v>564</v>
      </c>
    </row>
    <row r="183" s="2" customFormat="1">
      <c r="A183" s="38"/>
      <c r="B183" s="39"/>
      <c r="C183" s="40"/>
      <c r="D183" s="244" t="s">
        <v>185</v>
      </c>
      <c r="E183" s="40"/>
      <c r="F183" s="245" t="s">
        <v>565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185</v>
      </c>
      <c r="AU183" s="17" t="s">
        <v>83</v>
      </c>
    </row>
    <row r="184" s="13" customFormat="1">
      <c r="A184" s="13"/>
      <c r="B184" s="222"/>
      <c r="C184" s="223"/>
      <c r="D184" s="217" t="s">
        <v>177</v>
      </c>
      <c r="E184" s="224" t="s">
        <v>19</v>
      </c>
      <c r="F184" s="225" t="s">
        <v>549</v>
      </c>
      <c r="G184" s="223"/>
      <c r="H184" s="226">
        <v>81.400000000000006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177</v>
      </c>
      <c r="AU184" s="232" t="s">
        <v>83</v>
      </c>
      <c r="AV184" s="13" t="s">
        <v>83</v>
      </c>
      <c r="AW184" s="13" t="s">
        <v>33</v>
      </c>
      <c r="AX184" s="13" t="s">
        <v>81</v>
      </c>
      <c r="AY184" s="232" t="s">
        <v>167</v>
      </c>
    </row>
    <row r="185" s="12" customFormat="1" ht="22.8" customHeight="1">
      <c r="A185" s="12"/>
      <c r="B185" s="188"/>
      <c r="C185" s="189"/>
      <c r="D185" s="190" t="s">
        <v>72</v>
      </c>
      <c r="E185" s="202" t="s">
        <v>409</v>
      </c>
      <c r="F185" s="202" t="s">
        <v>410</v>
      </c>
      <c r="G185" s="189"/>
      <c r="H185" s="189"/>
      <c r="I185" s="192"/>
      <c r="J185" s="203">
        <f>BK185</f>
        <v>0</v>
      </c>
      <c r="K185" s="189"/>
      <c r="L185" s="194"/>
      <c r="M185" s="195"/>
      <c r="N185" s="196"/>
      <c r="O185" s="196"/>
      <c r="P185" s="197">
        <f>SUM(P186:P187)</f>
        <v>0</v>
      </c>
      <c r="Q185" s="196"/>
      <c r="R185" s="197">
        <f>SUM(R186:R187)</f>
        <v>0</v>
      </c>
      <c r="S185" s="196"/>
      <c r="T185" s="198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9" t="s">
        <v>81</v>
      </c>
      <c r="AT185" s="200" t="s">
        <v>72</v>
      </c>
      <c r="AU185" s="200" t="s">
        <v>81</v>
      </c>
      <c r="AY185" s="199" t="s">
        <v>167</v>
      </c>
      <c r="BK185" s="201">
        <f>SUM(BK186:BK187)</f>
        <v>0</v>
      </c>
    </row>
    <row r="186" s="2" customFormat="1" ht="24.15" customHeight="1">
      <c r="A186" s="38"/>
      <c r="B186" s="39"/>
      <c r="C186" s="204" t="s">
        <v>326</v>
      </c>
      <c r="D186" s="204" t="s">
        <v>169</v>
      </c>
      <c r="E186" s="205" t="s">
        <v>412</v>
      </c>
      <c r="F186" s="206" t="s">
        <v>413</v>
      </c>
      <c r="G186" s="207" t="s">
        <v>360</v>
      </c>
      <c r="H186" s="208">
        <v>305.84300000000002</v>
      </c>
      <c r="I186" s="209"/>
      <c r="J186" s="210">
        <f>ROUND(I186*H186,2)</f>
        <v>0</v>
      </c>
      <c r="K186" s="206" t="s">
        <v>183</v>
      </c>
      <c r="L186" s="44"/>
      <c r="M186" s="211" t="s">
        <v>19</v>
      </c>
      <c r="N186" s="212" t="s">
        <v>44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173</v>
      </c>
      <c r="AT186" s="215" t="s">
        <v>169</v>
      </c>
      <c r="AU186" s="215" t="s">
        <v>83</v>
      </c>
      <c r="AY186" s="17" t="s">
        <v>167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173</v>
      </c>
      <c r="BM186" s="215" t="s">
        <v>414</v>
      </c>
    </row>
    <row r="187" s="2" customFormat="1">
      <c r="A187" s="38"/>
      <c r="B187" s="39"/>
      <c r="C187" s="40"/>
      <c r="D187" s="244" t="s">
        <v>185</v>
      </c>
      <c r="E187" s="40"/>
      <c r="F187" s="245" t="s">
        <v>415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185</v>
      </c>
      <c r="AU187" s="17" t="s">
        <v>83</v>
      </c>
    </row>
    <row r="188" s="12" customFormat="1" ht="25.92" customHeight="1">
      <c r="A188" s="12"/>
      <c r="B188" s="188"/>
      <c r="C188" s="189"/>
      <c r="D188" s="190" t="s">
        <v>72</v>
      </c>
      <c r="E188" s="191" t="s">
        <v>416</v>
      </c>
      <c r="F188" s="191" t="s">
        <v>417</v>
      </c>
      <c r="G188" s="189"/>
      <c r="H188" s="189"/>
      <c r="I188" s="192"/>
      <c r="J188" s="193">
        <f>BK188</f>
        <v>0</v>
      </c>
      <c r="K188" s="189"/>
      <c r="L188" s="194"/>
      <c r="M188" s="195"/>
      <c r="N188" s="196"/>
      <c r="O188" s="196"/>
      <c r="P188" s="197">
        <f>P189+P208+P212+P216+P226+P230</f>
        <v>0</v>
      </c>
      <c r="Q188" s="196"/>
      <c r="R188" s="197">
        <f>R189+R208+R212+R216+R226+R230</f>
        <v>0</v>
      </c>
      <c r="S188" s="196"/>
      <c r="T188" s="198">
        <f>T189+T208+T212+T216+T226+T230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200</v>
      </c>
      <c r="AT188" s="200" t="s">
        <v>72</v>
      </c>
      <c r="AU188" s="200" t="s">
        <v>73</v>
      </c>
      <c r="AY188" s="199" t="s">
        <v>167</v>
      </c>
      <c r="BK188" s="201">
        <f>BK189+BK208+BK212+BK216+BK226+BK230</f>
        <v>0</v>
      </c>
    </row>
    <row r="189" s="12" customFormat="1" ht="22.8" customHeight="1">
      <c r="A189" s="12"/>
      <c r="B189" s="188"/>
      <c r="C189" s="189"/>
      <c r="D189" s="190" t="s">
        <v>72</v>
      </c>
      <c r="E189" s="202" t="s">
        <v>418</v>
      </c>
      <c r="F189" s="202" t="s">
        <v>419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SUM(P190:P207)</f>
        <v>0</v>
      </c>
      <c r="Q189" s="196"/>
      <c r="R189" s="197">
        <f>SUM(R190:R207)</f>
        <v>0</v>
      </c>
      <c r="S189" s="196"/>
      <c r="T189" s="198">
        <f>SUM(T190:T207)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200</v>
      </c>
      <c r="AT189" s="200" t="s">
        <v>72</v>
      </c>
      <c r="AU189" s="200" t="s">
        <v>81</v>
      </c>
      <c r="AY189" s="199" t="s">
        <v>167</v>
      </c>
      <c r="BK189" s="201">
        <f>SUM(BK190:BK207)</f>
        <v>0</v>
      </c>
    </row>
    <row r="190" s="2" customFormat="1" ht="16.5" customHeight="1">
      <c r="A190" s="38"/>
      <c r="B190" s="39"/>
      <c r="C190" s="204" t="s">
        <v>339</v>
      </c>
      <c r="D190" s="204" t="s">
        <v>169</v>
      </c>
      <c r="E190" s="205" t="s">
        <v>421</v>
      </c>
      <c r="F190" s="206" t="s">
        <v>422</v>
      </c>
      <c r="G190" s="207" t="s">
        <v>423</v>
      </c>
      <c r="H190" s="208">
        <v>1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424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424</v>
      </c>
      <c r="BM190" s="215" t="s">
        <v>425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426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2" customFormat="1">
      <c r="A192" s="38"/>
      <c r="B192" s="39"/>
      <c r="C192" s="40"/>
      <c r="D192" s="217" t="s">
        <v>175</v>
      </c>
      <c r="E192" s="40"/>
      <c r="F192" s="218" t="s">
        <v>427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83</v>
      </c>
    </row>
    <row r="193" s="2" customFormat="1" ht="16.5" customHeight="1">
      <c r="A193" s="38"/>
      <c r="B193" s="39"/>
      <c r="C193" s="204" t="s">
        <v>346</v>
      </c>
      <c r="D193" s="204" t="s">
        <v>169</v>
      </c>
      <c r="E193" s="205" t="s">
        <v>429</v>
      </c>
      <c r="F193" s="206" t="s">
        <v>430</v>
      </c>
      <c r="G193" s="207" t="s">
        <v>423</v>
      </c>
      <c r="H193" s="208">
        <v>1</v>
      </c>
      <c r="I193" s="209"/>
      <c r="J193" s="210">
        <f>ROUND(I193*H193,2)</f>
        <v>0</v>
      </c>
      <c r="K193" s="206" t="s">
        <v>183</v>
      </c>
      <c r="L193" s="44"/>
      <c r="M193" s="211" t="s">
        <v>19</v>
      </c>
      <c r="N193" s="212" t="s">
        <v>44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424</v>
      </c>
      <c r="AT193" s="215" t="s">
        <v>169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424</v>
      </c>
      <c r="BM193" s="215" t="s">
        <v>431</v>
      </c>
    </row>
    <row r="194" s="2" customFormat="1">
      <c r="A194" s="38"/>
      <c r="B194" s="39"/>
      <c r="C194" s="40"/>
      <c r="D194" s="244" t="s">
        <v>185</v>
      </c>
      <c r="E194" s="40"/>
      <c r="F194" s="245" t="s">
        <v>432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185</v>
      </c>
      <c r="AU194" s="17" t="s">
        <v>83</v>
      </c>
    </row>
    <row r="195" s="2" customFormat="1">
      <c r="A195" s="38"/>
      <c r="B195" s="39"/>
      <c r="C195" s="40"/>
      <c r="D195" s="217" t="s">
        <v>175</v>
      </c>
      <c r="E195" s="40"/>
      <c r="F195" s="218" t="s">
        <v>433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175</v>
      </c>
      <c r="AU195" s="17" t="s">
        <v>83</v>
      </c>
    </row>
    <row r="196" s="2" customFormat="1" ht="16.5" customHeight="1">
      <c r="A196" s="38"/>
      <c r="B196" s="39"/>
      <c r="C196" s="204" t="s">
        <v>352</v>
      </c>
      <c r="D196" s="204" t="s">
        <v>169</v>
      </c>
      <c r="E196" s="205" t="s">
        <v>435</v>
      </c>
      <c r="F196" s="206" t="s">
        <v>436</v>
      </c>
      <c r="G196" s="207" t="s">
        <v>423</v>
      </c>
      <c r="H196" s="208">
        <v>1</v>
      </c>
      <c r="I196" s="209"/>
      <c r="J196" s="210">
        <f>ROUND(I196*H196,2)</f>
        <v>0</v>
      </c>
      <c r="K196" s="206" t="s">
        <v>183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424</v>
      </c>
      <c r="AT196" s="215" t="s">
        <v>169</v>
      </c>
      <c r="AU196" s="215" t="s">
        <v>83</v>
      </c>
      <c r="AY196" s="17" t="s">
        <v>167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424</v>
      </c>
      <c r="BM196" s="215" t="s">
        <v>437</v>
      </c>
    </row>
    <row r="197" s="2" customFormat="1">
      <c r="A197" s="38"/>
      <c r="B197" s="39"/>
      <c r="C197" s="40"/>
      <c r="D197" s="244" t="s">
        <v>185</v>
      </c>
      <c r="E197" s="40"/>
      <c r="F197" s="245" t="s">
        <v>438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83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439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2" customFormat="1" ht="16.5" customHeight="1">
      <c r="A199" s="38"/>
      <c r="B199" s="39"/>
      <c r="C199" s="204" t="s">
        <v>357</v>
      </c>
      <c r="D199" s="204" t="s">
        <v>169</v>
      </c>
      <c r="E199" s="205" t="s">
        <v>441</v>
      </c>
      <c r="F199" s="206" t="s">
        <v>442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443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444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445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2" customFormat="1" ht="16.5" customHeight="1">
      <c r="A202" s="38"/>
      <c r="B202" s="39"/>
      <c r="C202" s="204" t="s">
        <v>363</v>
      </c>
      <c r="D202" s="204" t="s">
        <v>169</v>
      </c>
      <c r="E202" s="205" t="s">
        <v>447</v>
      </c>
      <c r="F202" s="206" t="s">
        <v>448</v>
      </c>
      <c r="G202" s="207" t="s">
        <v>423</v>
      </c>
      <c r="H202" s="208">
        <v>1</v>
      </c>
      <c r="I202" s="209"/>
      <c r="J202" s="210">
        <f>ROUND(I202*H202,2)</f>
        <v>0</v>
      </c>
      <c r="K202" s="206" t="s">
        <v>183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424</v>
      </c>
      <c r="AT202" s="215" t="s">
        <v>169</v>
      </c>
      <c r="AU202" s="215" t="s">
        <v>83</v>
      </c>
      <c r="AY202" s="17" t="s">
        <v>167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424</v>
      </c>
      <c r="BM202" s="215" t="s">
        <v>449</v>
      </c>
    </row>
    <row r="203" s="2" customFormat="1">
      <c r="A203" s="38"/>
      <c r="B203" s="39"/>
      <c r="C203" s="40"/>
      <c r="D203" s="244" t="s">
        <v>185</v>
      </c>
      <c r="E203" s="40"/>
      <c r="F203" s="245" t="s">
        <v>450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83</v>
      </c>
    </row>
    <row r="204" s="2" customFormat="1">
      <c r="A204" s="38"/>
      <c r="B204" s="39"/>
      <c r="C204" s="40"/>
      <c r="D204" s="217" t="s">
        <v>175</v>
      </c>
      <c r="E204" s="40"/>
      <c r="F204" s="218" t="s">
        <v>451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83</v>
      </c>
    </row>
    <row r="205" s="2" customFormat="1" ht="16.5" customHeight="1">
      <c r="A205" s="38"/>
      <c r="B205" s="39"/>
      <c r="C205" s="204" t="s">
        <v>369</v>
      </c>
      <c r="D205" s="204" t="s">
        <v>169</v>
      </c>
      <c r="E205" s="205" t="s">
        <v>453</v>
      </c>
      <c r="F205" s="206" t="s">
        <v>454</v>
      </c>
      <c r="G205" s="207" t="s">
        <v>423</v>
      </c>
      <c r="H205" s="208">
        <v>1</v>
      </c>
      <c r="I205" s="209"/>
      <c r="J205" s="210">
        <f>ROUND(I205*H205,2)</f>
        <v>0</v>
      </c>
      <c r="K205" s="206" t="s">
        <v>183</v>
      </c>
      <c r="L205" s="44"/>
      <c r="M205" s="211" t="s">
        <v>19</v>
      </c>
      <c r="N205" s="212" t="s">
        <v>44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424</v>
      </c>
      <c r="AT205" s="215" t="s">
        <v>169</v>
      </c>
      <c r="AU205" s="215" t="s">
        <v>83</v>
      </c>
      <c r="AY205" s="17" t="s">
        <v>167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424</v>
      </c>
      <c r="BM205" s="215" t="s">
        <v>455</v>
      </c>
    </row>
    <row r="206" s="2" customFormat="1">
      <c r="A206" s="38"/>
      <c r="B206" s="39"/>
      <c r="C206" s="40"/>
      <c r="D206" s="244" t="s">
        <v>185</v>
      </c>
      <c r="E206" s="40"/>
      <c r="F206" s="245" t="s">
        <v>456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185</v>
      </c>
      <c r="AU206" s="17" t="s">
        <v>83</v>
      </c>
    </row>
    <row r="207" s="2" customFormat="1">
      <c r="A207" s="38"/>
      <c r="B207" s="39"/>
      <c r="C207" s="40"/>
      <c r="D207" s="217" t="s">
        <v>175</v>
      </c>
      <c r="E207" s="40"/>
      <c r="F207" s="218" t="s">
        <v>457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175</v>
      </c>
      <c r="AU207" s="17" t="s">
        <v>83</v>
      </c>
    </row>
    <row r="208" s="12" customFormat="1" ht="22.8" customHeight="1">
      <c r="A208" s="12"/>
      <c r="B208" s="188"/>
      <c r="C208" s="189"/>
      <c r="D208" s="190" t="s">
        <v>72</v>
      </c>
      <c r="E208" s="202" t="s">
        <v>458</v>
      </c>
      <c r="F208" s="202" t="s">
        <v>459</v>
      </c>
      <c r="G208" s="189"/>
      <c r="H208" s="189"/>
      <c r="I208" s="192"/>
      <c r="J208" s="203">
        <f>BK208</f>
        <v>0</v>
      </c>
      <c r="K208" s="189"/>
      <c r="L208" s="194"/>
      <c r="M208" s="195"/>
      <c r="N208" s="196"/>
      <c r="O208" s="196"/>
      <c r="P208" s="197">
        <f>SUM(P209:P211)</f>
        <v>0</v>
      </c>
      <c r="Q208" s="196"/>
      <c r="R208" s="197">
        <f>SUM(R209:R211)</f>
        <v>0</v>
      </c>
      <c r="S208" s="196"/>
      <c r="T208" s="198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9" t="s">
        <v>200</v>
      </c>
      <c r="AT208" s="200" t="s">
        <v>72</v>
      </c>
      <c r="AU208" s="200" t="s">
        <v>81</v>
      </c>
      <c r="AY208" s="199" t="s">
        <v>167</v>
      </c>
      <c r="BK208" s="201">
        <f>SUM(BK209:BK211)</f>
        <v>0</v>
      </c>
    </row>
    <row r="209" s="2" customFormat="1" ht="16.5" customHeight="1">
      <c r="A209" s="38"/>
      <c r="B209" s="39"/>
      <c r="C209" s="204" t="s">
        <v>374</v>
      </c>
      <c r="D209" s="204" t="s">
        <v>169</v>
      </c>
      <c r="E209" s="205" t="s">
        <v>461</v>
      </c>
      <c r="F209" s="206" t="s">
        <v>459</v>
      </c>
      <c r="G209" s="207" t="s">
        <v>423</v>
      </c>
      <c r="H209" s="208">
        <v>1</v>
      </c>
      <c r="I209" s="209"/>
      <c r="J209" s="210">
        <f>ROUND(I209*H209,2)</f>
        <v>0</v>
      </c>
      <c r="K209" s="206" t="s">
        <v>183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424</v>
      </c>
      <c r="AT209" s="215" t="s">
        <v>169</v>
      </c>
      <c r="AU209" s="215" t="s">
        <v>83</v>
      </c>
      <c r="AY209" s="17" t="s">
        <v>167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424</v>
      </c>
      <c r="BM209" s="215" t="s">
        <v>462</v>
      </c>
    </row>
    <row r="210" s="2" customFormat="1">
      <c r="A210" s="38"/>
      <c r="B210" s="39"/>
      <c r="C210" s="40"/>
      <c r="D210" s="244" t="s">
        <v>185</v>
      </c>
      <c r="E210" s="40"/>
      <c r="F210" s="245" t="s">
        <v>463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185</v>
      </c>
      <c r="AU210" s="17" t="s">
        <v>83</v>
      </c>
    </row>
    <row r="211" s="2" customFormat="1">
      <c r="A211" s="38"/>
      <c r="B211" s="39"/>
      <c r="C211" s="40"/>
      <c r="D211" s="217" t="s">
        <v>175</v>
      </c>
      <c r="E211" s="40"/>
      <c r="F211" s="218" t="s">
        <v>439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83</v>
      </c>
    </row>
    <row r="212" s="12" customFormat="1" ht="22.8" customHeight="1">
      <c r="A212" s="12"/>
      <c r="B212" s="188"/>
      <c r="C212" s="189"/>
      <c r="D212" s="190" t="s">
        <v>72</v>
      </c>
      <c r="E212" s="202" t="s">
        <v>464</v>
      </c>
      <c r="F212" s="202" t="s">
        <v>465</v>
      </c>
      <c r="G212" s="189"/>
      <c r="H212" s="189"/>
      <c r="I212" s="192"/>
      <c r="J212" s="203">
        <f>BK212</f>
        <v>0</v>
      </c>
      <c r="K212" s="189"/>
      <c r="L212" s="194"/>
      <c r="M212" s="195"/>
      <c r="N212" s="196"/>
      <c r="O212" s="196"/>
      <c r="P212" s="197">
        <f>SUM(P213:P215)</f>
        <v>0</v>
      </c>
      <c r="Q212" s="196"/>
      <c r="R212" s="197">
        <f>SUM(R213:R215)</f>
        <v>0</v>
      </c>
      <c r="S212" s="196"/>
      <c r="T212" s="198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200</v>
      </c>
      <c r="AT212" s="200" t="s">
        <v>72</v>
      </c>
      <c r="AU212" s="200" t="s">
        <v>81</v>
      </c>
      <c r="AY212" s="199" t="s">
        <v>167</v>
      </c>
      <c r="BK212" s="201">
        <f>SUM(BK213:BK215)</f>
        <v>0</v>
      </c>
    </row>
    <row r="213" s="2" customFormat="1" ht="16.5" customHeight="1">
      <c r="A213" s="38"/>
      <c r="B213" s="39"/>
      <c r="C213" s="204" t="s">
        <v>385</v>
      </c>
      <c r="D213" s="204" t="s">
        <v>169</v>
      </c>
      <c r="E213" s="205" t="s">
        <v>467</v>
      </c>
      <c r="F213" s="206" t="s">
        <v>465</v>
      </c>
      <c r="G213" s="207" t="s">
        <v>423</v>
      </c>
      <c r="H213" s="208">
        <v>1</v>
      </c>
      <c r="I213" s="209"/>
      <c r="J213" s="210">
        <f>ROUND(I213*H213,2)</f>
        <v>0</v>
      </c>
      <c r="K213" s="206" t="s">
        <v>183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424</v>
      </c>
      <c r="AT213" s="215" t="s">
        <v>169</v>
      </c>
      <c r="AU213" s="215" t="s">
        <v>83</v>
      </c>
      <c r="AY213" s="17" t="s">
        <v>167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424</v>
      </c>
      <c r="BM213" s="215" t="s">
        <v>468</v>
      </c>
    </row>
    <row r="214" s="2" customFormat="1">
      <c r="A214" s="38"/>
      <c r="B214" s="39"/>
      <c r="C214" s="40"/>
      <c r="D214" s="244" t="s">
        <v>185</v>
      </c>
      <c r="E214" s="40"/>
      <c r="F214" s="245" t="s">
        <v>469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185</v>
      </c>
      <c r="AU214" s="17" t="s">
        <v>83</v>
      </c>
    </row>
    <row r="215" s="2" customFormat="1">
      <c r="A215" s="38"/>
      <c r="B215" s="39"/>
      <c r="C215" s="40"/>
      <c r="D215" s="217" t="s">
        <v>175</v>
      </c>
      <c r="E215" s="40"/>
      <c r="F215" s="218" t="s">
        <v>470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83</v>
      </c>
    </row>
    <row r="216" s="12" customFormat="1" ht="22.8" customHeight="1">
      <c r="A216" s="12"/>
      <c r="B216" s="188"/>
      <c r="C216" s="189"/>
      <c r="D216" s="190" t="s">
        <v>72</v>
      </c>
      <c r="E216" s="202" t="s">
        <v>471</v>
      </c>
      <c r="F216" s="202" t="s">
        <v>472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SUM(P217:P225)</f>
        <v>0</v>
      </c>
      <c r="Q216" s="196"/>
      <c r="R216" s="197">
        <f>SUM(R217:R225)</f>
        <v>0</v>
      </c>
      <c r="S216" s="196"/>
      <c r="T216" s="198">
        <f>SUM(T217:T225)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200</v>
      </c>
      <c r="AT216" s="200" t="s">
        <v>72</v>
      </c>
      <c r="AU216" s="200" t="s">
        <v>81</v>
      </c>
      <c r="AY216" s="199" t="s">
        <v>167</v>
      </c>
      <c r="BK216" s="201">
        <f>SUM(BK217:BK225)</f>
        <v>0</v>
      </c>
    </row>
    <row r="217" s="2" customFormat="1" ht="16.5" customHeight="1">
      <c r="A217" s="38"/>
      <c r="B217" s="39"/>
      <c r="C217" s="204" t="s">
        <v>390</v>
      </c>
      <c r="D217" s="204" t="s">
        <v>169</v>
      </c>
      <c r="E217" s="205" t="s">
        <v>474</v>
      </c>
      <c r="F217" s="206" t="s">
        <v>475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476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477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478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2" customFormat="1" ht="16.5" customHeight="1">
      <c r="A220" s="38"/>
      <c r="B220" s="39"/>
      <c r="C220" s="204" t="s">
        <v>395</v>
      </c>
      <c r="D220" s="204" t="s">
        <v>169</v>
      </c>
      <c r="E220" s="205" t="s">
        <v>480</v>
      </c>
      <c r="F220" s="206" t="s">
        <v>481</v>
      </c>
      <c r="G220" s="207" t="s">
        <v>423</v>
      </c>
      <c r="H220" s="208">
        <v>1</v>
      </c>
      <c r="I220" s="209"/>
      <c r="J220" s="210">
        <f>ROUND(I220*H220,2)</f>
        <v>0</v>
      </c>
      <c r="K220" s="206" t="s">
        <v>183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424</v>
      </c>
      <c r="AT220" s="215" t="s">
        <v>169</v>
      </c>
      <c r="AU220" s="215" t="s">
        <v>83</v>
      </c>
      <c r="AY220" s="17" t="s">
        <v>167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424</v>
      </c>
      <c r="BM220" s="215" t="s">
        <v>482</v>
      </c>
    </row>
    <row r="221" s="2" customFormat="1">
      <c r="A221" s="38"/>
      <c r="B221" s="39"/>
      <c r="C221" s="40"/>
      <c r="D221" s="244" t="s">
        <v>185</v>
      </c>
      <c r="E221" s="40"/>
      <c r="F221" s="245" t="s">
        <v>483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185</v>
      </c>
      <c r="AU221" s="17" t="s">
        <v>83</v>
      </c>
    </row>
    <row r="222" s="2" customFormat="1">
      <c r="A222" s="38"/>
      <c r="B222" s="39"/>
      <c r="C222" s="40"/>
      <c r="D222" s="217" t="s">
        <v>175</v>
      </c>
      <c r="E222" s="40"/>
      <c r="F222" s="218" t="s">
        <v>484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175</v>
      </c>
      <c r="AU222" s="17" t="s">
        <v>83</v>
      </c>
    </row>
    <row r="223" s="2" customFormat="1" ht="16.5" customHeight="1">
      <c r="A223" s="38"/>
      <c r="B223" s="39"/>
      <c r="C223" s="204" t="s">
        <v>403</v>
      </c>
      <c r="D223" s="204" t="s">
        <v>169</v>
      </c>
      <c r="E223" s="205" t="s">
        <v>486</v>
      </c>
      <c r="F223" s="206" t="s">
        <v>487</v>
      </c>
      <c r="G223" s="207" t="s">
        <v>423</v>
      </c>
      <c r="H223" s="208">
        <v>1</v>
      </c>
      <c r="I223" s="209"/>
      <c r="J223" s="210">
        <f>ROUND(I223*H223,2)</f>
        <v>0</v>
      </c>
      <c r="K223" s="206" t="s">
        <v>183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424</v>
      </c>
      <c r="AT223" s="215" t="s">
        <v>169</v>
      </c>
      <c r="AU223" s="215" t="s">
        <v>83</v>
      </c>
      <c r="AY223" s="17" t="s">
        <v>167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424</v>
      </c>
      <c r="BM223" s="215" t="s">
        <v>488</v>
      </c>
    </row>
    <row r="224" s="2" customFormat="1">
      <c r="A224" s="38"/>
      <c r="B224" s="39"/>
      <c r="C224" s="40"/>
      <c r="D224" s="244" t="s">
        <v>185</v>
      </c>
      <c r="E224" s="40"/>
      <c r="F224" s="245" t="s">
        <v>489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185</v>
      </c>
      <c r="AU224" s="17" t="s">
        <v>83</v>
      </c>
    </row>
    <row r="225" s="2" customFormat="1">
      <c r="A225" s="38"/>
      <c r="B225" s="39"/>
      <c r="C225" s="40"/>
      <c r="D225" s="217" t="s">
        <v>175</v>
      </c>
      <c r="E225" s="40"/>
      <c r="F225" s="218" t="s">
        <v>490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83</v>
      </c>
    </row>
    <row r="226" s="12" customFormat="1" ht="22.8" customHeight="1">
      <c r="A226" s="12"/>
      <c r="B226" s="188"/>
      <c r="C226" s="189"/>
      <c r="D226" s="190" t="s">
        <v>72</v>
      </c>
      <c r="E226" s="202" t="s">
        <v>491</v>
      </c>
      <c r="F226" s="202" t="s">
        <v>492</v>
      </c>
      <c r="G226" s="189"/>
      <c r="H226" s="189"/>
      <c r="I226" s="192"/>
      <c r="J226" s="203">
        <f>BK226</f>
        <v>0</v>
      </c>
      <c r="K226" s="189"/>
      <c r="L226" s="194"/>
      <c r="M226" s="195"/>
      <c r="N226" s="196"/>
      <c r="O226" s="196"/>
      <c r="P226" s="197">
        <f>SUM(P227:P229)</f>
        <v>0</v>
      </c>
      <c r="Q226" s="196"/>
      <c r="R226" s="197">
        <f>SUM(R227:R229)</f>
        <v>0</v>
      </c>
      <c r="S226" s="196"/>
      <c r="T226" s="198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9" t="s">
        <v>200</v>
      </c>
      <c r="AT226" s="200" t="s">
        <v>72</v>
      </c>
      <c r="AU226" s="200" t="s">
        <v>81</v>
      </c>
      <c r="AY226" s="199" t="s">
        <v>167</v>
      </c>
      <c r="BK226" s="201">
        <f>SUM(BK227:BK229)</f>
        <v>0</v>
      </c>
    </row>
    <row r="227" s="2" customFormat="1" ht="16.5" customHeight="1">
      <c r="A227" s="38"/>
      <c r="B227" s="39"/>
      <c r="C227" s="204" t="s">
        <v>566</v>
      </c>
      <c r="D227" s="204" t="s">
        <v>169</v>
      </c>
      <c r="E227" s="205" t="s">
        <v>494</v>
      </c>
      <c r="F227" s="206" t="s">
        <v>492</v>
      </c>
      <c r="G227" s="207" t="s">
        <v>423</v>
      </c>
      <c r="H227" s="208">
        <v>1</v>
      </c>
      <c r="I227" s="209"/>
      <c r="J227" s="210">
        <f>ROUND(I227*H227,2)</f>
        <v>0</v>
      </c>
      <c r="K227" s="206" t="s">
        <v>183</v>
      </c>
      <c r="L227" s="44"/>
      <c r="M227" s="211" t="s">
        <v>19</v>
      </c>
      <c r="N227" s="212" t="s">
        <v>44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424</v>
      </c>
      <c r="AT227" s="215" t="s">
        <v>169</v>
      </c>
      <c r="AU227" s="215" t="s">
        <v>83</v>
      </c>
      <c r="AY227" s="17" t="s">
        <v>167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81</v>
      </c>
      <c r="BK227" s="216">
        <f>ROUND(I227*H227,2)</f>
        <v>0</v>
      </c>
      <c r="BL227" s="17" t="s">
        <v>424</v>
      </c>
      <c r="BM227" s="215" t="s">
        <v>495</v>
      </c>
    </row>
    <row r="228" s="2" customFormat="1">
      <c r="A228" s="38"/>
      <c r="B228" s="39"/>
      <c r="C228" s="40"/>
      <c r="D228" s="244" t="s">
        <v>185</v>
      </c>
      <c r="E228" s="40"/>
      <c r="F228" s="245" t="s">
        <v>496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185</v>
      </c>
      <c r="AU228" s="17" t="s">
        <v>83</v>
      </c>
    </row>
    <row r="229" s="2" customFormat="1">
      <c r="A229" s="38"/>
      <c r="B229" s="39"/>
      <c r="C229" s="40"/>
      <c r="D229" s="217" t="s">
        <v>175</v>
      </c>
      <c r="E229" s="40"/>
      <c r="F229" s="218" t="s">
        <v>439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175</v>
      </c>
      <c r="AU229" s="17" t="s">
        <v>83</v>
      </c>
    </row>
    <row r="230" s="12" customFormat="1" ht="22.8" customHeight="1">
      <c r="A230" s="12"/>
      <c r="B230" s="188"/>
      <c r="C230" s="189"/>
      <c r="D230" s="190" t="s">
        <v>72</v>
      </c>
      <c r="E230" s="202" t="s">
        <v>497</v>
      </c>
      <c r="F230" s="202" t="s">
        <v>498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SUM(P231:P233)</f>
        <v>0</v>
      </c>
      <c r="Q230" s="196"/>
      <c r="R230" s="197">
        <f>SUM(R231:R233)</f>
        <v>0</v>
      </c>
      <c r="S230" s="196"/>
      <c r="T230" s="198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9" t="s">
        <v>200</v>
      </c>
      <c r="AT230" s="200" t="s">
        <v>72</v>
      </c>
      <c r="AU230" s="200" t="s">
        <v>81</v>
      </c>
      <c r="AY230" s="199" t="s">
        <v>167</v>
      </c>
      <c r="BK230" s="201">
        <f>SUM(BK231:BK233)</f>
        <v>0</v>
      </c>
    </row>
    <row r="231" s="2" customFormat="1" ht="16.5" customHeight="1">
      <c r="A231" s="38"/>
      <c r="B231" s="39"/>
      <c r="C231" s="204" t="s">
        <v>420</v>
      </c>
      <c r="D231" s="204" t="s">
        <v>169</v>
      </c>
      <c r="E231" s="205" t="s">
        <v>500</v>
      </c>
      <c r="F231" s="206" t="s">
        <v>498</v>
      </c>
      <c r="G231" s="207" t="s">
        <v>423</v>
      </c>
      <c r="H231" s="208">
        <v>1</v>
      </c>
      <c r="I231" s="209"/>
      <c r="J231" s="210">
        <f>ROUND(I231*H231,2)</f>
        <v>0</v>
      </c>
      <c r="K231" s="206" t="s">
        <v>183</v>
      </c>
      <c r="L231" s="44"/>
      <c r="M231" s="211" t="s">
        <v>19</v>
      </c>
      <c r="N231" s="212" t="s">
        <v>44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424</v>
      </c>
      <c r="AT231" s="215" t="s">
        <v>169</v>
      </c>
      <c r="AU231" s="215" t="s">
        <v>83</v>
      </c>
      <c r="AY231" s="17" t="s">
        <v>167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81</v>
      </c>
      <c r="BK231" s="216">
        <f>ROUND(I231*H231,2)</f>
        <v>0</v>
      </c>
      <c r="BL231" s="17" t="s">
        <v>424</v>
      </c>
      <c r="BM231" s="215" t="s">
        <v>501</v>
      </c>
    </row>
    <row r="232" s="2" customFormat="1">
      <c r="A232" s="38"/>
      <c r="B232" s="39"/>
      <c r="C232" s="40"/>
      <c r="D232" s="244" t="s">
        <v>185</v>
      </c>
      <c r="E232" s="40"/>
      <c r="F232" s="245" t="s">
        <v>502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185</v>
      </c>
      <c r="AU232" s="17" t="s">
        <v>83</v>
      </c>
    </row>
    <row r="233" s="2" customFormat="1">
      <c r="A233" s="38"/>
      <c r="B233" s="39"/>
      <c r="C233" s="40"/>
      <c r="D233" s="217" t="s">
        <v>175</v>
      </c>
      <c r="E233" s="40"/>
      <c r="F233" s="218" t="s">
        <v>439</v>
      </c>
      <c r="G233" s="40"/>
      <c r="H233" s="40"/>
      <c r="I233" s="219"/>
      <c r="J233" s="40"/>
      <c r="K233" s="40"/>
      <c r="L233" s="44"/>
      <c r="M233" s="256"/>
      <c r="N233" s="257"/>
      <c r="O233" s="258"/>
      <c r="P233" s="258"/>
      <c r="Q233" s="258"/>
      <c r="R233" s="258"/>
      <c r="S233" s="258"/>
      <c r="T233" s="259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175</v>
      </c>
      <c r="AU233" s="17" t="s">
        <v>83</v>
      </c>
    </row>
    <row r="234" s="2" customFormat="1" ht="6.96" customHeight="1">
      <c r="A234" s="38"/>
      <c r="B234" s="59"/>
      <c r="C234" s="60"/>
      <c r="D234" s="60"/>
      <c r="E234" s="60"/>
      <c r="F234" s="60"/>
      <c r="G234" s="60"/>
      <c r="H234" s="60"/>
      <c r="I234" s="60"/>
      <c r="J234" s="60"/>
      <c r="K234" s="60"/>
      <c r="L234" s="44"/>
      <c r="M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</sheetData>
  <sheetProtection sheet="1" autoFilter="0" formatColumns="0" formatRows="0" objects="1" scenarios="1" spinCount="100000" saltValue="+ytxqyNf9ePZzTtGTk4T4ng65d2XWgzTQxppI9Fps9eTrdRqr6EnREnvTauFQ3Z8pv8GS1i62HhSRLTcyOxk5A==" hashValue="GgZEa4n/4kSFDJWN86YE21WFl/T4+KOJ1KubwlXIpF2OnLXNNL+qq272fsE9iQqZwGSIqk/r1Y+QJqSFXjOdFw==" algorithmName="SHA-512" password="CC35"/>
  <autoFilter ref="C91:K23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100" r:id="rId1" display="https://podminky.urs.cz/item/CS_URS_2022_02/113107241"/>
    <hyperlink ref="F103" r:id="rId2" display="https://podminky.urs.cz/item/CS_URS_2022_02/113107311"/>
    <hyperlink ref="F106" r:id="rId3" display="https://podminky.urs.cz/item/CS_URS_2022_02/122151103"/>
    <hyperlink ref="F109" r:id="rId4" display="https://podminky.urs.cz/item/CS_URS_2022_02/129001101"/>
    <hyperlink ref="F112" r:id="rId5" display="https://podminky.urs.cz/item/CS_URS_2022_02/162351104"/>
    <hyperlink ref="F118" r:id="rId6" display="https://podminky.urs.cz/item/CS_URS_2022_02/167151111"/>
    <hyperlink ref="F124" r:id="rId7" display="https://podminky.urs.cz/item/CS_URS_2022_02/171251201"/>
    <hyperlink ref="F128" r:id="rId8" display="https://podminky.urs.cz/item/CS_URS_2022_02/171152101"/>
    <hyperlink ref="F132" r:id="rId9" display="https://podminky.urs.cz/item/CS_URS_2022_02/181102302"/>
    <hyperlink ref="F136" r:id="rId10" display="https://podminky.urs.cz/item/CS_URS_2022_02/564752111"/>
    <hyperlink ref="F139" r:id="rId11" display="https://podminky.urs.cz/item/CS_URS_2022_02/564851111"/>
    <hyperlink ref="F142" r:id="rId12" display="https://podminky.urs.cz/item/CS_URS_2022_02/565145121"/>
    <hyperlink ref="F145" r:id="rId13" display="https://podminky.urs.cz/item/CS_URS_2022_02/569841111"/>
    <hyperlink ref="F148" r:id="rId14" display="https://podminky.urs.cz/item/CS_URS_2022_02/573111112"/>
    <hyperlink ref="F151" r:id="rId15" display="https://podminky.urs.cz/item/CS_URS_2022_02/573211109"/>
    <hyperlink ref="F154" r:id="rId16" display="https://podminky.urs.cz/item/CS_URS_2022_02/577134121"/>
    <hyperlink ref="F157" r:id="rId17" display="https://podminky.urs.cz/item/CS_URS_2022_02/919112222"/>
    <hyperlink ref="F160" r:id="rId18" display="https://podminky.urs.cz/item/CS_URS_2022_02/919122121"/>
    <hyperlink ref="F164" r:id="rId19" display="https://podminky.urs.cz/item/CS_URS_2022_02/938908411"/>
    <hyperlink ref="F168" r:id="rId20" display="https://podminky.urs.cz/item/CS_URS_2022_02/997221551"/>
    <hyperlink ref="F174" r:id="rId21" display="https://podminky.urs.cz/item/CS_URS_2022_02/997221559"/>
    <hyperlink ref="F179" r:id="rId22" display="https://podminky.urs.cz/item/CS_URS_2022_02/997221645"/>
    <hyperlink ref="F183" r:id="rId23" display="https://podminky.urs.cz/item/CS_URS_2022_02/997221655"/>
    <hyperlink ref="F187" r:id="rId24" display="https://podminky.urs.cz/item/CS_URS_2022_02/998225111"/>
    <hyperlink ref="F191" r:id="rId25" display="https://podminky.urs.cz/item/CS_URS_2022_02/011002000"/>
    <hyperlink ref="F194" r:id="rId26" display="https://podminky.urs.cz/item/CS_URS_2022_02/011103000"/>
    <hyperlink ref="F197" r:id="rId27" display="https://podminky.urs.cz/item/CS_URS_2022_02/011203000"/>
    <hyperlink ref="F200" r:id="rId28" display="https://podminky.urs.cz/item/CS_URS_2022_02/011303000"/>
    <hyperlink ref="F203" r:id="rId29" display="https://podminky.urs.cz/item/CS_URS_2022_02/012203000"/>
    <hyperlink ref="F206" r:id="rId30" display="https://podminky.urs.cz/item/CS_URS_2022_02/013254000"/>
    <hyperlink ref="F210" r:id="rId31" display="https://podminky.urs.cz/item/CS_URS_2022_02/020001000"/>
    <hyperlink ref="F214" r:id="rId32" display="https://podminky.urs.cz/item/CS_URS_2022_02/030001000"/>
    <hyperlink ref="F218" r:id="rId33" display="https://podminky.urs.cz/item/CS_URS_2022_02/041002000"/>
    <hyperlink ref="F221" r:id="rId34" display="https://podminky.urs.cz/item/CS_URS_2022_02/043002000"/>
    <hyperlink ref="F224" r:id="rId35" display="https://podminky.urs.cz/item/CS_URS_2022_02/045002000"/>
    <hyperlink ref="F228" r:id="rId36" display="https://podminky.urs.cz/item/CS_URS_2022_02/060001000"/>
    <hyperlink ref="F232" r:id="rId37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567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ROUND((SUM(BE92:BE222)),  2)</f>
        <v>0</v>
      </c>
      <c r="G33" s="38"/>
      <c r="H33" s="38"/>
      <c r="I33" s="148">
        <v>0.20999999999999999</v>
      </c>
      <c r="J33" s="147">
        <f>ROUND(((SUM(BE92:BE222))*I33),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ROUND((SUM(BF92:BF222)),  2)</f>
        <v>0</v>
      </c>
      <c r="G34" s="38"/>
      <c r="H34" s="38"/>
      <c r="I34" s="148">
        <v>0.14999999999999999</v>
      </c>
      <c r="J34" s="147">
        <f>ROUND(((SUM(BF92:BF222))*I34),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ROUND((SUM(BG92:BG222)),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ROUND((SUM(BH92:BH222)),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ROUND((SUM(BI92:BI222)),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SO102.1 - Polní cesta C3 - extravilán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J134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141</v>
      </c>
      <c r="E63" s="174"/>
      <c r="F63" s="174"/>
      <c r="G63" s="174"/>
      <c r="H63" s="174"/>
      <c r="I63" s="174"/>
      <c r="J63" s="175">
        <f>J139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142</v>
      </c>
      <c r="E64" s="174"/>
      <c r="F64" s="174"/>
      <c r="G64" s="174"/>
      <c r="H64" s="174"/>
      <c r="I64" s="174"/>
      <c r="J64" s="175">
        <f>J161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144</v>
      </c>
      <c r="E65" s="174"/>
      <c r="F65" s="174"/>
      <c r="G65" s="174"/>
      <c r="H65" s="174"/>
      <c r="I65" s="174"/>
      <c r="J65" s="175">
        <f>J174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145</v>
      </c>
      <c r="E66" s="168"/>
      <c r="F66" s="168"/>
      <c r="G66" s="168"/>
      <c r="H66" s="168"/>
      <c r="I66" s="168"/>
      <c r="J66" s="169">
        <f>J177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146</v>
      </c>
      <c r="E67" s="174"/>
      <c r="F67" s="174"/>
      <c r="G67" s="174"/>
      <c r="H67" s="174"/>
      <c r="I67" s="174"/>
      <c r="J67" s="175">
        <f>J178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147</v>
      </c>
      <c r="E68" s="174"/>
      <c r="F68" s="174"/>
      <c r="G68" s="174"/>
      <c r="H68" s="174"/>
      <c r="I68" s="174"/>
      <c r="J68" s="175">
        <f>J197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148</v>
      </c>
      <c r="E69" s="174"/>
      <c r="F69" s="174"/>
      <c r="G69" s="174"/>
      <c r="H69" s="174"/>
      <c r="I69" s="174"/>
      <c r="J69" s="175">
        <f>J201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149</v>
      </c>
      <c r="E70" s="174"/>
      <c r="F70" s="174"/>
      <c r="G70" s="174"/>
      <c r="H70" s="174"/>
      <c r="I70" s="174"/>
      <c r="J70" s="175">
        <f>J205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150</v>
      </c>
      <c r="E71" s="174"/>
      <c r="F71" s="174"/>
      <c r="G71" s="174"/>
      <c r="H71" s="174"/>
      <c r="I71" s="174"/>
      <c r="J71" s="175">
        <f>J215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151</v>
      </c>
      <c r="E72" s="174"/>
      <c r="F72" s="174"/>
      <c r="G72" s="174"/>
      <c r="H72" s="174"/>
      <c r="I72" s="174"/>
      <c r="J72" s="175">
        <f>J219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152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Realizace Hynkov I. etapa 20230320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130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SO102.1 - Polní cesta C3 - extravilán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k.ú. Hynkov</v>
      </c>
      <c r="G86" s="40"/>
      <c r="H86" s="40"/>
      <c r="I86" s="32" t="s">
        <v>23</v>
      </c>
      <c r="J86" s="72" t="str">
        <f>IF(J12="","",J12)</f>
        <v>20. 3. 2023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SPÚ Krajský pozemkový úřad pro Olomoucký kraj</v>
      </c>
      <c r="G88" s="40"/>
      <c r="H88" s="40"/>
      <c r="I88" s="32" t="s">
        <v>31</v>
      </c>
      <c r="J88" s="36" t="str">
        <f>E21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AGERIS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153</v>
      </c>
      <c r="D91" s="180" t="s">
        <v>58</v>
      </c>
      <c r="E91" s="180" t="s">
        <v>54</v>
      </c>
      <c r="F91" s="180" t="s">
        <v>55</v>
      </c>
      <c r="G91" s="180" t="s">
        <v>154</v>
      </c>
      <c r="H91" s="180" t="s">
        <v>155</v>
      </c>
      <c r="I91" s="180" t="s">
        <v>156</v>
      </c>
      <c r="J91" s="180" t="s">
        <v>135</v>
      </c>
      <c r="K91" s="181" t="s">
        <v>157</v>
      </c>
      <c r="L91" s="182"/>
      <c r="M91" s="92" t="s">
        <v>19</v>
      </c>
      <c r="N91" s="93" t="s">
        <v>43</v>
      </c>
      <c r="O91" s="93" t="s">
        <v>158</v>
      </c>
      <c r="P91" s="93" t="s">
        <v>159</v>
      </c>
      <c r="Q91" s="93" t="s">
        <v>160</v>
      </c>
      <c r="R91" s="93" t="s">
        <v>161</v>
      </c>
      <c r="S91" s="93" t="s">
        <v>162</v>
      </c>
      <c r="T91" s="94" t="s">
        <v>163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164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P93+P177</f>
        <v>0</v>
      </c>
      <c r="Q92" s="96"/>
      <c r="R92" s="185">
        <f>R93+R177</f>
        <v>1907.3931295999998</v>
      </c>
      <c r="S92" s="96"/>
      <c r="T92" s="186">
        <f>T93+T177</f>
        <v>160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136</v>
      </c>
      <c r="BK92" s="187">
        <f>BK93+BK177</f>
        <v>0</v>
      </c>
    </row>
    <row r="93" s="12" customFormat="1" ht="25.92" customHeight="1">
      <c r="A93" s="12"/>
      <c r="B93" s="188"/>
      <c r="C93" s="189"/>
      <c r="D93" s="190" t="s">
        <v>72</v>
      </c>
      <c r="E93" s="191" t="s">
        <v>165</v>
      </c>
      <c r="F93" s="191" t="s">
        <v>166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P94+P134+P139+P161+P174</f>
        <v>0</v>
      </c>
      <c r="Q93" s="196"/>
      <c r="R93" s="197">
        <f>R94+R134+R139+R161+R174</f>
        <v>1907.3931295999998</v>
      </c>
      <c r="S93" s="196"/>
      <c r="T93" s="198">
        <f>T94+T134+T139+T161+T174</f>
        <v>160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73</v>
      </c>
      <c r="AY93" s="199" t="s">
        <v>167</v>
      </c>
      <c r="BK93" s="201">
        <f>BK94+BK134+BK139+BK161+BK174</f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81</v>
      </c>
      <c r="F94" s="202" t="s">
        <v>168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SUM(P95:P133)</f>
        <v>0</v>
      </c>
      <c r="Q94" s="196"/>
      <c r="R94" s="197">
        <f>SUM(R95:R133)</f>
        <v>0.014018000000000001</v>
      </c>
      <c r="S94" s="196"/>
      <c r="T94" s="198">
        <f>SUM(T95:T133)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SUM(BK95:BK133)</f>
        <v>0</v>
      </c>
    </row>
    <row r="95" s="2" customFormat="1" ht="16.5" customHeight="1">
      <c r="A95" s="38"/>
      <c r="B95" s="39"/>
      <c r="C95" s="204" t="s">
        <v>81</v>
      </c>
      <c r="D95" s="204" t="s">
        <v>169</v>
      </c>
      <c r="E95" s="205" t="s">
        <v>180</v>
      </c>
      <c r="F95" s="206" t="s">
        <v>181</v>
      </c>
      <c r="G95" s="207" t="s">
        <v>182</v>
      </c>
      <c r="H95" s="208">
        <v>2008.96</v>
      </c>
      <c r="I95" s="209"/>
      <c r="J95" s="210">
        <f>ROUND(I95*H95,2)</f>
        <v>0</v>
      </c>
      <c r="K95" s="206" t="s">
        <v>183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568</v>
      </c>
    </row>
    <row r="96" s="2" customFormat="1">
      <c r="A96" s="38"/>
      <c r="B96" s="39"/>
      <c r="C96" s="40"/>
      <c r="D96" s="244" t="s">
        <v>185</v>
      </c>
      <c r="E96" s="40"/>
      <c r="F96" s="245" t="s">
        <v>186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185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569</v>
      </c>
      <c r="G97" s="223"/>
      <c r="H97" s="226">
        <v>2008.96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81</v>
      </c>
      <c r="AY97" s="232" t="s">
        <v>167</v>
      </c>
    </row>
    <row r="98" s="2" customFormat="1" ht="21.75" customHeight="1">
      <c r="A98" s="38"/>
      <c r="B98" s="39"/>
      <c r="C98" s="204" t="s">
        <v>83</v>
      </c>
      <c r="D98" s="204" t="s">
        <v>169</v>
      </c>
      <c r="E98" s="205" t="s">
        <v>570</v>
      </c>
      <c r="F98" s="206" t="s">
        <v>571</v>
      </c>
      <c r="G98" s="207" t="s">
        <v>172</v>
      </c>
      <c r="H98" s="208">
        <v>11.679</v>
      </c>
      <c r="I98" s="209"/>
      <c r="J98" s="210">
        <f>ROUND(I98*H98,2)</f>
        <v>0</v>
      </c>
      <c r="K98" s="206" t="s">
        <v>183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173</v>
      </c>
      <c r="AT98" s="215" t="s">
        <v>169</v>
      </c>
      <c r="AU98" s="215" t="s">
        <v>83</v>
      </c>
      <c r="AY98" s="17" t="s">
        <v>167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173</v>
      </c>
      <c r="BM98" s="215" t="s">
        <v>572</v>
      </c>
    </row>
    <row r="99" s="2" customFormat="1">
      <c r="A99" s="38"/>
      <c r="B99" s="39"/>
      <c r="C99" s="40"/>
      <c r="D99" s="244" t="s">
        <v>185</v>
      </c>
      <c r="E99" s="40"/>
      <c r="F99" s="245" t="s">
        <v>573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185</v>
      </c>
      <c r="AU99" s="17" t="s">
        <v>83</v>
      </c>
    </row>
    <row r="100" s="13" customFormat="1">
      <c r="A100" s="13"/>
      <c r="B100" s="222"/>
      <c r="C100" s="223"/>
      <c r="D100" s="217" t="s">
        <v>177</v>
      </c>
      <c r="E100" s="224" t="s">
        <v>19</v>
      </c>
      <c r="F100" s="225" t="s">
        <v>574</v>
      </c>
      <c r="G100" s="223"/>
      <c r="H100" s="226">
        <v>11.679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177</v>
      </c>
      <c r="AU100" s="232" t="s">
        <v>83</v>
      </c>
      <c r="AV100" s="13" t="s">
        <v>83</v>
      </c>
      <c r="AW100" s="13" t="s">
        <v>33</v>
      </c>
      <c r="AX100" s="13" t="s">
        <v>81</v>
      </c>
      <c r="AY100" s="232" t="s">
        <v>167</v>
      </c>
    </row>
    <row r="101" s="2" customFormat="1" ht="24.15" customHeight="1">
      <c r="A101" s="38"/>
      <c r="B101" s="39"/>
      <c r="C101" s="204" t="s">
        <v>188</v>
      </c>
      <c r="D101" s="204" t="s">
        <v>169</v>
      </c>
      <c r="E101" s="205" t="s">
        <v>201</v>
      </c>
      <c r="F101" s="206" t="s">
        <v>202</v>
      </c>
      <c r="G101" s="207" t="s">
        <v>172</v>
      </c>
      <c r="H101" s="208">
        <v>19.199999999999999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575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204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576</v>
      </c>
      <c r="G103" s="223"/>
      <c r="H103" s="226">
        <v>19.199999999999999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37.8" customHeight="1">
      <c r="A104" s="38"/>
      <c r="B104" s="39"/>
      <c r="C104" s="204" t="s">
        <v>173</v>
      </c>
      <c r="D104" s="204" t="s">
        <v>169</v>
      </c>
      <c r="E104" s="205" t="s">
        <v>207</v>
      </c>
      <c r="F104" s="206" t="s">
        <v>208</v>
      </c>
      <c r="G104" s="207" t="s">
        <v>172</v>
      </c>
      <c r="H104" s="208">
        <v>255.08600000000001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577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210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13" customFormat="1">
      <c r="A106" s="13"/>
      <c r="B106" s="222"/>
      <c r="C106" s="223"/>
      <c r="D106" s="217" t="s">
        <v>177</v>
      </c>
      <c r="E106" s="224" t="s">
        <v>19</v>
      </c>
      <c r="F106" s="225" t="s">
        <v>578</v>
      </c>
      <c r="G106" s="223"/>
      <c r="H106" s="226">
        <v>30.879000000000001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177</v>
      </c>
      <c r="AU106" s="232" t="s">
        <v>83</v>
      </c>
      <c r="AV106" s="13" t="s">
        <v>83</v>
      </c>
      <c r="AW106" s="13" t="s">
        <v>33</v>
      </c>
      <c r="AX106" s="13" t="s">
        <v>73</v>
      </c>
      <c r="AY106" s="232" t="s">
        <v>167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579</v>
      </c>
      <c r="G107" s="223"/>
      <c r="H107" s="226">
        <v>30.879000000000001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73</v>
      </c>
      <c r="AY107" s="232" t="s">
        <v>167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580</v>
      </c>
      <c r="G108" s="223"/>
      <c r="H108" s="226">
        <v>193.328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73</v>
      </c>
      <c r="AY108" s="232" t="s">
        <v>167</v>
      </c>
    </row>
    <row r="109" s="14" customFormat="1">
      <c r="A109" s="14"/>
      <c r="B109" s="233"/>
      <c r="C109" s="234"/>
      <c r="D109" s="217" t="s">
        <v>177</v>
      </c>
      <c r="E109" s="235" t="s">
        <v>19</v>
      </c>
      <c r="F109" s="236" t="s">
        <v>179</v>
      </c>
      <c r="G109" s="234"/>
      <c r="H109" s="237">
        <v>255.08600000000001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177</v>
      </c>
      <c r="AU109" s="243" t="s">
        <v>83</v>
      </c>
      <c r="AV109" s="14" t="s">
        <v>173</v>
      </c>
      <c r="AW109" s="14" t="s">
        <v>33</v>
      </c>
      <c r="AX109" s="14" t="s">
        <v>81</v>
      </c>
      <c r="AY109" s="243" t="s">
        <v>167</v>
      </c>
    </row>
    <row r="110" s="2" customFormat="1" ht="24.15" customHeight="1">
      <c r="A110" s="38"/>
      <c r="B110" s="39"/>
      <c r="C110" s="204" t="s">
        <v>200</v>
      </c>
      <c r="D110" s="204" t="s">
        <v>169</v>
      </c>
      <c r="E110" s="205" t="s">
        <v>214</v>
      </c>
      <c r="F110" s="206" t="s">
        <v>215</v>
      </c>
      <c r="G110" s="207" t="s">
        <v>172</v>
      </c>
      <c r="H110" s="208">
        <v>224.20699999999999</v>
      </c>
      <c r="I110" s="209"/>
      <c r="J110" s="210">
        <f>ROUND(I110*H110,2)</f>
        <v>0</v>
      </c>
      <c r="K110" s="206" t="s">
        <v>183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173</v>
      </c>
      <c r="AT110" s="215" t="s">
        <v>169</v>
      </c>
      <c r="AU110" s="215" t="s">
        <v>83</v>
      </c>
      <c r="AY110" s="17" t="s">
        <v>167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173</v>
      </c>
      <c r="BM110" s="215" t="s">
        <v>581</v>
      </c>
    </row>
    <row r="111" s="2" customFormat="1">
      <c r="A111" s="38"/>
      <c r="B111" s="39"/>
      <c r="C111" s="40"/>
      <c r="D111" s="244" t="s">
        <v>185</v>
      </c>
      <c r="E111" s="40"/>
      <c r="F111" s="245" t="s">
        <v>217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185</v>
      </c>
      <c r="AU111" s="17" t="s">
        <v>83</v>
      </c>
    </row>
    <row r="112" s="2" customFormat="1">
      <c r="A112" s="38"/>
      <c r="B112" s="39"/>
      <c r="C112" s="40"/>
      <c r="D112" s="217" t="s">
        <v>175</v>
      </c>
      <c r="E112" s="40"/>
      <c r="F112" s="218" t="s">
        <v>218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175</v>
      </c>
      <c r="AU112" s="17" t="s">
        <v>83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579</v>
      </c>
      <c r="G113" s="223"/>
      <c r="H113" s="226">
        <v>30.879000000000001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73</v>
      </c>
      <c r="AY113" s="232" t="s">
        <v>167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580</v>
      </c>
      <c r="G114" s="223"/>
      <c r="H114" s="226">
        <v>193.328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73</v>
      </c>
      <c r="AY114" s="232" t="s">
        <v>167</v>
      </c>
    </row>
    <row r="115" s="14" customFormat="1">
      <c r="A115" s="14"/>
      <c r="B115" s="233"/>
      <c r="C115" s="234"/>
      <c r="D115" s="217" t="s">
        <v>177</v>
      </c>
      <c r="E115" s="235" t="s">
        <v>19</v>
      </c>
      <c r="F115" s="236" t="s">
        <v>179</v>
      </c>
      <c r="G115" s="234"/>
      <c r="H115" s="237">
        <v>224.20699999999999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177</v>
      </c>
      <c r="AU115" s="243" t="s">
        <v>83</v>
      </c>
      <c r="AV115" s="14" t="s">
        <v>173</v>
      </c>
      <c r="AW115" s="14" t="s">
        <v>33</v>
      </c>
      <c r="AX115" s="14" t="s">
        <v>81</v>
      </c>
      <c r="AY115" s="243" t="s">
        <v>167</v>
      </c>
    </row>
    <row r="116" s="2" customFormat="1" ht="24.15" customHeight="1">
      <c r="A116" s="38"/>
      <c r="B116" s="39"/>
      <c r="C116" s="204" t="s">
        <v>206</v>
      </c>
      <c r="D116" s="204" t="s">
        <v>169</v>
      </c>
      <c r="E116" s="205" t="s">
        <v>226</v>
      </c>
      <c r="F116" s="206" t="s">
        <v>227</v>
      </c>
      <c r="G116" s="207" t="s">
        <v>172</v>
      </c>
      <c r="H116" s="208">
        <v>224.20699999999999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173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173</v>
      </c>
      <c r="BM116" s="215" t="s">
        <v>582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229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583</v>
      </c>
      <c r="G118" s="223"/>
      <c r="H118" s="226">
        <v>30.879000000000001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3" customFormat="1">
      <c r="A119" s="13"/>
      <c r="B119" s="222"/>
      <c r="C119" s="223"/>
      <c r="D119" s="217" t="s">
        <v>177</v>
      </c>
      <c r="E119" s="224" t="s">
        <v>19</v>
      </c>
      <c r="F119" s="225" t="s">
        <v>584</v>
      </c>
      <c r="G119" s="223"/>
      <c r="H119" s="226">
        <v>193.328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177</v>
      </c>
      <c r="AU119" s="232" t="s">
        <v>83</v>
      </c>
      <c r="AV119" s="13" t="s">
        <v>83</v>
      </c>
      <c r="AW119" s="13" t="s">
        <v>33</v>
      </c>
      <c r="AX119" s="13" t="s">
        <v>73</v>
      </c>
      <c r="AY119" s="232" t="s">
        <v>167</v>
      </c>
    </row>
    <row r="120" s="14" customFormat="1">
      <c r="A120" s="14"/>
      <c r="B120" s="233"/>
      <c r="C120" s="234"/>
      <c r="D120" s="217" t="s">
        <v>177</v>
      </c>
      <c r="E120" s="235" t="s">
        <v>19</v>
      </c>
      <c r="F120" s="236" t="s">
        <v>179</v>
      </c>
      <c r="G120" s="234"/>
      <c r="H120" s="237">
        <v>224.20699999999999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177</v>
      </c>
      <c r="AU120" s="243" t="s">
        <v>83</v>
      </c>
      <c r="AV120" s="14" t="s">
        <v>173</v>
      </c>
      <c r="AW120" s="14" t="s">
        <v>33</v>
      </c>
      <c r="AX120" s="14" t="s">
        <v>81</v>
      </c>
      <c r="AY120" s="243" t="s">
        <v>167</v>
      </c>
    </row>
    <row r="121" s="2" customFormat="1" ht="24.15" customHeight="1">
      <c r="A121" s="38"/>
      <c r="B121" s="39"/>
      <c r="C121" s="204" t="s">
        <v>213</v>
      </c>
      <c r="D121" s="204" t="s">
        <v>169</v>
      </c>
      <c r="E121" s="205" t="s">
        <v>221</v>
      </c>
      <c r="F121" s="206" t="s">
        <v>222</v>
      </c>
      <c r="G121" s="207" t="s">
        <v>172</v>
      </c>
      <c r="H121" s="208">
        <v>30.879000000000001</v>
      </c>
      <c r="I121" s="209"/>
      <c r="J121" s="210">
        <f>ROUND(I121*H121,2)</f>
        <v>0</v>
      </c>
      <c r="K121" s="206" t="s">
        <v>183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173</v>
      </c>
      <c r="AT121" s="215" t="s">
        <v>169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585</v>
      </c>
    </row>
    <row r="122" s="2" customFormat="1">
      <c r="A122" s="38"/>
      <c r="B122" s="39"/>
      <c r="C122" s="40"/>
      <c r="D122" s="244" t="s">
        <v>185</v>
      </c>
      <c r="E122" s="40"/>
      <c r="F122" s="245" t="s">
        <v>224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185</v>
      </c>
      <c r="AU122" s="17" t="s">
        <v>83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586</v>
      </c>
      <c r="G123" s="223"/>
      <c r="H123" s="226">
        <v>30.879000000000001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4" customFormat="1">
      <c r="A124" s="14"/>
      <c r="B124" s="233"/>
      <c r="C124" s="234"/>
      <c r="D124" s="217" t="s">
        <v>177</v>
      </c>
      <c r="E124" s="235" t="s">
        <v>19</v>
      </c>
      <c r="F124" s="236" t="s">
        <v>179</v>
      </c>
      <c r="G124" s="234"/>
      <c r="H124" s="237">
        <v>30.879000000000001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177</v>
      </c>
      <c r="AU124" s="243" t="s">
        <v>83</v>
      </c>
      <c r="AV124" s="14" t="s">
        <v>173</v>
      </c>
      <c r="AW124" s="14" t="s">
        <v>33</v>
      </c>
      <c r="AX124" s="14" t="s">
        <v>81</v>
      </c>
      <c r="AY124" s="243" t="s">
        <v>167</v>
      </c>
    </row>
    <row r="125" s="2" customFormat="1" ht="24.15" customHeight="1">
      <c r="A125" s="38"/>
      <c r="B125" s="39"/>
      <c r="C125" s="204" t="s">
        <v>220</v>
      </c>
      <c r="D125" s="204" t="s">
        <v>169</v>
      </c>
      <c r="E125" s="205" t="s">
        <v>587</v>
      </c>
      <c r="F125" s="206" t="s">
        <v>588</v>
      </c>
      <c r="G125" s="207" t="s">
        <v>182</v>
      </c>
      <c r="H125" s="208">
        <v>8035.8400000000001</v>
      </c>
      <c r="I125" s="209"/>
      <c r="J125" s="210">
        <f>ROUND(I125*H125,2)</f>
        <v>0</v>
      </c>
      <c r="K125" s="206" t="s">
        <v>183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173</v>
      </c>
      <c r="AT125" s="215" t="s">
        <v>169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173</v>
      </c>
      <c r="BM125" s="215" t="s">
        <v>589</v>
      </c>
    </row>
    <row r="126" s="2" customFormat="1">
      <c r="A126" s="38"/>
      <c r="B126" s="39"/>
      <c r="C126" s="40"/>
      <c r="D126" s="244" t="s">
        <v>185</v>
      </c>
      <c r="E126" s="40"/>
      <c r="F126" s="245" t="s">
        <v>590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185</v>
      </c>
      <c r="AU126" s="17" t="s">
        <v>83</v>
      </c>
    </row>
    <row r="127" s="2" customFormat="1">
      <c r="A127" s="38"/>
      <c r="B127" s="39"/>
      <c r="C127" s="40"/>
      <c r="D127" s="217" t="s">
        <v>175</v>
      </c>
      <c r="E127" s="40"/>
      <c r="F127" s="218" t="s">
        <v>591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175</v>
      </c>
      <c r="AU127" s="17" t="s">
        <v>83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592</v>
      </c>
      <c r="G128" s="223"/>
      <c r="H128" s="226">
        <v>8035.8400000000001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81</v>
      </c>
      <c r="AY128" s="232" t="s">
        <v>167</v>
      </c>
    </row>
    <row r="129" s="2" customFormat="1" ht="24.15" customHeight="1">
      <c r="A129" s="38"/>
      <c r="B129" s="39"/>
      <c r="C129" s="204" t="s">
        <v>225</v>
      </c>
      <c r="D129" s="204" t="s">
        <v>169</v>
      </c>
      <c r="E129" s="205" t="s">
        <v>259</v>
      </c>
      <c r="F129" s="206" t="s">
        <v>260</v>
      </c>
      <c r="G129" s="207" t="s">
        <v>182</v>
      </c>
      <c r="H129" s="208">
        <v>560.72000000000003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593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262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13" customFormat="1">
      <c r="A131" s="13"/>
      <c r="B131" s="222"/>
      <c r="C131" s="223"/>
      <c r="D131" s="217" t="s">
        <v>177</v>
      </c>
      <c r="E131" s="224" t="s">
        <v>19</v>
      </c>
      <c r="F131" s="225" t="s">
        <v>594</v>
      </c>
      <c r="G131" s="223"/>
      <c r="H131" s="226">
        <v>560.72000000000003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177</v>
      </c>
      <c r="AU131" s="232" t="s">
        <v>83</v>
      </c>
      <c r="AV131" s="13" t="s">
        <v>83</v>
      </c>
      <c r="AW131" s="13" t="s">
        <v>33</v>
      </c>
      <c r="AX131" s="13" t="s">
        <v>81</v>
      </c>
      <c r="AY131" s="232" t="s">
        <v>167</v>
      </c>
    </row>
    <row r="132" s="2" customFormat="1" ht="16.5" customHeight="1">
      <c r="A132" s="38"/>
      <c r="B132" s="39"/>
      <c r="C132" s="246" t="s">
        <v>231</v>
      </c>
      <c r="D132" s="246" t="s">
        <v>252</v>
      </c>
      <c r="E132" s="247" t="s">
        <v>253</v>
      </c>
      <c r="F132" s="248" t="s">
        <v>254</v>
      </c>
      <c r="G132" s="249" t="s">
        <v>255</v>
      </c>
      <c r="H132" s="250">
        <v>14.018000000000001</v>
      </c>
      <c r="I132" s="251"/>
      <c r="J132" s="252">
        <f>ROUND(I132*H132,2)</f>
        <v>0</v>
      </c>
      <c r="K132" s="248" t="s">
        <v>183</v>
      </c>
      <c r="L132" s="253"/>
      <c r="M132" s="254" t="s">
        <v>19</v>
      </c>
      <c r="N132" s="255" t="s">
        <v>44</v>
      </c>
      <c r="O132" s="84"/>
      <c r="P132" s="213">
        <f>O132*H132</f>
        <v>0</v>
      </c>
      <c r="Q132" s="213">
        <v>0.001</v>
      </c>
      <c r="R132" s="213">
        <f>Q132*H132</f>
        <v>0.014018000000000001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220</v>
      </c>
      <c r="AT132" s="215" t="s">
        <v>252</v>
      </c>
      <c r="AU132" s="215" t="s">
        <v>83</v>
      </c>
      <c r="AY132" s="17" t="s">
        <v>167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173</v>
      </c>
      <c r="BM132" s="215" t="s">
        <v>595</v>
      </c>
    </row>
    <row r="133" s="13" customFormat="1">
      <c r="A133" s="13"/>
      <c r="B133" s="222"/>
      <c r="C133" s="223"/>
      <c r="D133" s="217" t="s">
        <v>177</v>
      </c>
      <c r="E133" s="224" t="s">
        <v>19</v>
      </c>
      <c r="F133" s="225" t="s">
        <v>596</v>
      </c>
      <c r="G133" s="223"/>
      <c r="H133" s="226">
        <v>14.018000000000001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33</v>
      </c>
      <c r="AX133" s="13" t="s">
        <v>81</v>
      </c>
      <c r="AY133" s="232" t="s">
        <v>167</v>
      </c>
    </row>
    <row r="134" s="12" customFormat="1" ht="22.8" customHeight="1">
      <c r="A134" s="12"/>
      <c r="B134" s="188"/>
      <c r="C134" s="189"/>
      <c r="D134" s="190" t="s">
        <v>72</v>
      </c>
      <c r="E134" s="202" t="s">
        <v>83</v>
      </c>
      <c r="F134" s="202" t="s">
        <v>264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SUM(P135:P138)</f>
        <v>0</v>
      </c>
      <c r="Q134" s="196"/>
      <c r="R134" s="197">
        <f>SUM(R135:R138)</f>
        <v>51.690240000000003</v>
      </c>
      <c r="S134" s="196"/>
      <c r="T134" s="198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81</v>
      </c>
      <c r="AT134" s="200" t="s">
        <v>72</v>
      </c>
      <c r="AU134" s="200" t="s">
        <v>81</v>
      </c>
      <c r="AY134" s="199" t="s">
        <v>167</v>
      </c>
      <c r="BK134" s="201">
        <f>SUM(BK135:BK138)</f>
        <v>0</v>
      </c>
    </row>
    <row r="135" s="2" customFormat="1" ht="37.8" customHeight="1">
      <c r="A135" s="38"/>
      <c r="B135" s="39"/>
      <c r="C135" s="204" t="s">
        <v>237</v>
      </c>
      <c r="D135" s="204" t="s">
        <v>169</v>
      </c>
      <c r="E135" s="205" t="s">
        <v>265</v>
      </c>
      <c r="F135" s="206" t="s">
        <v>266</v>
      </c>
      <c r="G135" s="207" t="s">
        <v>172</v>
      </c>
      <c r="H135" s="208">
        <v>19.199999999999999</v>
      </c>
      <c r="I135" s="209"/>
      <c r="J135" s="210">
        <f>ROUND(I135*H135,2)</f>
        <v>0</v>
      </c>
      <c r="K135" s="206" t="s">
        <v>183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2.6922000000000001</v>
      </c>
      <c r="R135" s="213">
        <f>Q135*H135</f>
        <v>51.690240000000003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173</v>
      </c>
      <c r="AT135" s="215" t="s">
        <v>169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173</v>
      </c>
      <c r="BM135" s="215" t="s">
        <v>597</v>
      </c>
    </row>
    <row r="136" s="2" customFormat="1">
      <c r="A136" s="38"/>
      <c r="B136" s="39"/>
      <c r="C136" s="40"/>
      <c r="D136" s="244" t="s">
        <v>185</v>
      </c>
      <c r="E136" s="40"/>
      <c r="F136" s="245" t="s">
        <v>268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185</v>
      </c>
      <c r="AU136" s="17" t="s">
        <v>83</v>
      </c>
    </row>
    <row r="137" s="2" customFormat="1">
      <c r="A137" s="38"/>
      <c r="B137" s="39"/>
      <c r="C137" s="40"/>
      <c r="D137" s="217" t="s">
        <v>175</v>
      </c>
      <c r="E137" s="40"/>
      <c r="F137" s="218" t="s">
        <v>269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576</v>
      </c>
      <c r="G138" s="223"/>
      <c r="H138" s="226">
        <v>19.199999999999999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81</v>
      </c>
      <c r="AY138" s="232" t="s">
        <v>167</v>
      </c>
    </row>
    <row r="139" s="12" customFormat="1" ht="22.8" customHeight="1">
      <c r="A139" s="12"/>
      <c r="B139" s="188"/>
      <c r="C139" s="189"/>
      <c r="D139" s="190" t="s">
        <v>72</v>
      </c>
      <c r="E139" s="202" t="s">
        <v>200</v>
      </c>
      <c r="F139" s="202" t="s">
        <v>284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SUM(P140:P160)</f>
        <v>0</v>
      </c>
      <c r="Q139" s="196"/>
      <c r="R139" s="197">
        <f>SUM(R140:R160)</f>
        <v>1809.5132715999998</v>
      </c>
      <c r="S139" s="196"/>
      <c r="T139" s="198">
        <f>SUM(T140:T160)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81</v>
      </c>
      <c r="AT139" s="200" t="s">
        <v>72</v>
      </c>
      <c r="AU139" s="200" t="s">
        <v>81</v>
      </c>
      <c r="AY139" s="199" t="s">
        <v>167</v>
      </c>
      <c r="BK139" s="201">
        <f>SUM(BK140:BK160)</f>
        <v>0</v>
      </c>
    </row>
    <row r="140" s="2" customFormat="1" ht="21.75" customHeight="1">
      <c r="A140" s="38"/>
      <c r="B140" s="39"/>
      <c r="C140" s="204" t="s">
        <v>245</v>
      </c>
      <c r="D140" s="204" t="s">
        <v>169</v>
      </c>
      <c r="E140" s="205" t="s">
        <v>286</v>
      </c>
      <c r="F140" s="206" t="s">
        <v>287</v>
      </c>
      <c r="G140" s="207" t="s">
        <v>182</v>
      </c>
      <c r="H140" s="208">
        <v>1836.96</v>
      </c>
      <c r="I140" s="209"/>
      <c r="J140" s="210">
        <f>ROUND(I140*H140,2)</f>
        <v>0</v>
      </c>
      <c r="K140" s="206" t="s">
        <v>183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0.36834</v>
      </c>
      <c r="R140" s="213">
        <f>Q140*H140</f>
        <v>676.6258464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173</v>
      </c>
      <c r="AT140" s="215" t="s">
        <v>169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598</v>
      </c>
    </row>
    <row r="141" s="2" customFormat="1">
      <c r="A141" s="38"/>
      <c r="B141" s="39"/>
      <c r="C141" s="40"/>
      <c r="D141" s="244" t="s">
        <v>185</v>
      </c>
      <c r="E141" s="40"/>
      <c r="F141" s="245" t="s">
        <v>289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599</v>
      </c>
      <c r="G142" s="223"/>
      <c r="H142" s="226">
        <v>1836.96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81</v>
      </c>
      <c r="AY142" s="232" t="s">
        <v>167</v>
      </c>
    </row>
    <row r="143" s="2" customFormat="1" ht="21.75" customHeight="1">
      <c r="A143" s="38"/>
      <c r="B143" s="39"/>
      <c r="C143" s="204" t="s">
        <v>251</v>
      </c>
      <c r="D143" s="204" t="s">
        <v>169</v>
      </c>
      <c r="E143" s="205" t="s">
        <v>292</v>
      </c>
      <c r="F143" s="206" t="s">
        <v>293</v>
      </c>
      <c r="G143" s="207" t="s">
        <v>182</v>
      </c>
      <c r="H143" s="208">
        <v>1941.02</v>
      </c>
      <c r="I143" s="209"/>
      <c r="J143" s="210">
        <f>ROUND(I143*H143,2)</f>
        <v>0</v>
      </c>
      <c r="K143" s="206" t="s">
        <v>183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0.34499999999999997</v>
      </c>
      <c r="R143" s="213">
        <f>Q143*H143</f>
        <v>669.65189999999996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173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173</v>
      </c>
      <c r="BM143" s="215" t="s">
        <v>600</v>
      </c>
    </row>
    <row r="144" s="2" customFormat="1">
      <c r="A144" s="38"/>
      <c r="B144" s="39"/>
      <c r="C144" s="40"/>
      <c r="D144" s="244" t="s">
        <v>185</v>
      </c>
      <c r="E144" s="40"/>
      <c r="F144" s="245" t="s">
        <v>295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185</v>
      </c>
      <c r="AU144" s="17" t="s">
        <v>83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601</v>
      </c>
      <c r="G145" s="223"/>
      <c r="H145" s="226">
        <v>1941.02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81</v>
      </c>
      <c r="AY145" s="232" t="s">
        <v>167</v>
      </c>
    </row>
    <row r="146" s="2" customFormat="1" ht="24.15" customHeight="1">
      <c r="A146" s="38"/>
      <c r="B146" s="39"/>
      <c r="C146" s="204" t="s">
        <v>258</v>
      </c>
      <c r="D146" s="204" t="s">
        <v>169</v>
      </c>
      <c r="E146" s="205" t="s">
        <v>298</v>
      </c>
      <c r="F146" s="206" t="s">
        <v>299</v>
      </c>
      <c r="G146" s="207" t="s">
        <v>182</v>
      </c>
      <c r="H146" s="208">
        <v>1425.8800000000001</v>
      </c>
      <c r="I146" s="209"/>
      <c r="J146" s="210">
        <f>ROUND(I146*H146,2)</f>
        <v>0</v>
      </c>
      <c r="K146" s="206" t="s">
        <v>183</v>
      </c>
      <c r="L146" s="44"/>
      <c r="M146" s="211" t="s">
        <v>19</v>
      </c>
      <c r="N146" s="212" t="s">
        <v>44</v>
      </c>
      <c r="O146" s="84"/>
      <c r="P146" s="213">
        <f>O146*H146</f>
        <v>0</v>
      </c>
      <c r="Q146" s="213">
        <v>0.15826000000000001</v>
      </c>
      <c r="R146" s="213">
        <f>Q146*H146</f>
        <v>225.65976880000002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173</v>
      </c>
      <c r="AT146" s="215" t="s">
        <v>169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602</v>
      </c>
    </row>
    <row r="147" s="2" customFormat="1">
      <c r="A147" s="38"/>
      <c r="B147" s="39"/>
      <c r="C147" s="40"/>
      <c r="D147" s="244" t="s">
        <v>185</v>
      </c>
      <c r="E147" s="40"/>
      <c r="F147" s="245" t="s">
        <v>301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185</v>
      </c>
      <c r="AU147" s="17" t="s">
        <v>83</v>
      </c>
    </row>
    <row r="148" s="13" customFormat="1">
      <c r="A148" s="13"/>
      <c r="B148" s="222"/>
      <c r="C148" s="223"/>
      <c r="D148" s="217" t="s">
        <v>177</v>
      </c>
      <c r="E148" s="224" t="s">
        <v>19</v>
      </c>
      <c r="F148" s="225" t="s">
        <v>603</v>
      </c>
      <c r="G148" s="223"/>
      <c r="H148" s="226">
        <v>1425.8800000000001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33</v>
      </c>
      <c r="AX148" s="13" t="s">
        <v>81</v>
      </c>
      <c r="AY148" s="232" t="s">
        <v>167</v>
      </c>
    </row>
    <row r="149" s="2" customFormat="1" ht="21.75" customHeight="1">
      <c r="A149" s="38"/>
      <c r="B149" s="39"/>
      <c r="C149" s="204" t="s">
        <v>8</v>
      </c>
      <c r="D149" s="204" t="s">
        <v>169</v>
      </c>
      <c r="E149" s="205" t="s">
        <v>303</v>
      </c>
      <c r="F149" s="206" t="s">
        <v>304</v>
      </c>
      <c r="G149" s="207" t="s">
        <v>182</v>
      </c>
      <c r="H149" s="208">
        <v>299</v>
      </c>
      <c r="I149" s="209"/>
      <c r="J149" s="210">
        <f>ROUND(I149*H149,2)</f>
        <v>0</v>
      </c>
      <c r="K149" s="206" t="s">
        <v>183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0.27600000000000002</v>
      </c>
      <c r="R149" s="213">
        <f>Q149*H149</f>
        <v>82.524000000000001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173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604</v>
      </c>
    </row>
    <row r="150" s="2" customFormat="1">
      <c r="A150" s="38"/>
      <c r="B150" s="39"/>
      <c r="C150" s="40"/>
      <c r="D150" s="244" t="s">
        <v>185</v>
      </c>
      <c r="E150" s="40"/>
      <c r="F150" s="245" t="s">
        <v>306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83</v>
      </c>
    </row>
    <row r="151" s="13" customFormat="1">
      <c r="A151" s="13"/>
      <c r="B151" s="222"/>
      <c r="C151" s="223"/>
      <c r="D151" s="217" t="s">
        <v>177</v>
      </c>
      <c r="E151" s="224" t="s">
        <v>19</v>
      </c>
      <c r="F151" s="225" t="s">
        <v>605</v>
      </c>
      <c r="G151" s="223"/>
      <c r="H151" s="226">
        <v>299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177</v>
      </c>
      <c r="AU151" s="232" t="s">
        <v>83</v>
      </c>
      <c r="AV151" s="13" t="s">
        <v>83</v>
      </c>
      <c r="AW151" s="13" t="s">
        <v>33</v>
      </c>
      <c r="AX151" s="13" t="s">
        <v>81</v>
      </c>
      <c r="AY151" s="232" t="s">
        <v>167</v>
      </c>
    </row>
    <row r="152" s="2" customFormat="1" ht="16.5" customHeight="1">
      <c r="A152" s="38"/>
      <c r="B152" s="39"/>
      <c r="C152" s="204" t="s">
        <v>271</v>
      </c>
      <c r="D152" s="204" t="s">
        <v>169</v>
      </c>
      <c r="E152" s="205" t="s">
        <v>309</v>
      </c>
      <c r="F152" s="206" t="s">
        <v>310</v>
      </c>
      <c r="G152" s="207" t="s">
        <v>182</v>
      </c>
      <c r="H152" s="208">
        <v>1425.8800000000001</v>
      </c>
      <c r="I152" s="209"/>
      <c r="J152" s="210">
        <f>ROUND(I152*H152,2)</f>
        <v>0</v>
      </c>
      <c r="K152" s="206" t="s">
        <v>183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0.0060099999999999997</v>
      </c>
      <c r="R152" s="213">
        <f>Q152*H152</f>
        <v>8.5695388000000001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173</v>
      </c>
      <c r="AT152" s="215" t="s">
        <v>169</v>
      </c>
      <c r="AU152" s="215" t="s">
        <v>83</v>
      </c>
      <c r="AY152" s="17" t="s">
        <v>167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173</v>
      </c>
      <c r="BM152" s="215" t="s">
        <v>606</v>
      </c>
    </row>
    <row r="153" s="2" customFormat="1">
      <c r="A153" s="38"/>
      <c r="B153" s="39"/>
      <c r="C153" s="40"/>
      <c r="D153" s="244" t="s">
        <v>185</v>
      </c>
      <c r="E153" s="40"/>
      <c r="F153" s="245" t="s">
        <v>312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185</v>
      </c>
      <c r="AU153" s="17" t="s">
        <v>83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607</v>
      </c>
      <c r="G154" s="223"/>
      <c r="H154" s="226">
        <v>1425.8800000000001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81</v>
      </c>
      <c r="AY154" s="232" t="s">
        <v>167</v>
      </c>
    </row>
    <row r="155" s="2" customFormat="1" ht="16.5" customHeight="1">
      <c r="A155" s="38"/>
      <c r="B155" s="39"/>
      <c r="C155" s="204" t="s">
        <v>278</v>
      </c>
      <c r="D155" s="204" t="s">
        <v>169</v>
      </c>
      <c r="E155" s="205" t="s">
        <v>315</v>
      </c>
      <c r="F155" s="206" t="s">
        <v>316</v>
      </c>
      <c r="G155" s="207" t="s">
        <v>182</v>
      </c>
      <c r="H155" s="208">
        <v>1405.24</v>
      </c>
      <c r="I155" s="209"/>
      <c r="J155" s="210">
        <f>ROUND(I155*H155,2)</f>
        <v>0</v>
      </c>
      <c r="K155" s="206" t="s">
        <v>183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0.00051000000000000004</v>
      </c>
      <c r="R155" s="213">
        <f>Q155*H155</f>
        <v>0.7166724000000001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173</v>
      </c>
      <c r="AT155" s="215" t="s">
        <v>169</v>
      </c>
      <c r="AU155" s="215" t="s">
        <v>83</v>
      </c>
      <c r="AY155" s="17" t="s">
        <v>167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173</v>
      </c>
      <c r="BM155" s="215" t="s">
        <v>608</v>
      </c>
    </row>
    <row r="156" s="2" customFormat="1">
      <c r="A156" s="38"/>
      <c r="B156" s="39"/>
      <c r="C156" s="40"/>
      <c r="D156" s="244" t="s">
        <v>185</v>
      </c>
      <c r="E156" s="40"/>
      <c r="F156" s="245" t="s">
        <v>318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185</v>
      </c>
      <c r="AU156" s="17" t="s">
        <v>83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609</v>
      </c>
      <c r="G157" s="223"/>
      <c r="H157" s="226">
        <v>1405.24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81</v>
      </c>
      <c r="AY157" s="232" t="s">
        <v>167</v>
      </c>
    </row>
    <row r="158" s="2" customFormat="1" ht="24.15" customHeight="1">
      <c r="A158" s="38"/>
      <c r="B158" s="39"/>
      <c r="C158" s="204" t="s">
        <v>285</v>
      </c>
      <c r="D158" s="204" t="s">
        <v>169</v>
      </c>
      <c r="E158" s="205" t="s">
        <v>321</v>
      </c>
      <c r="F158" s="206" t="s">
        <v>322</v>
      </c>
      <c r="G158" s="207" t="s">
        <v>182</v>
      </c>
      <c r="H158" s="208">
        <v>1405.24</v>
      </c>
      <c r="I158" s="209"/>
      <c r="J158" s="210">
        <f>ROUND(I158*H158,2)</f>
        <v>0</v>
      </c>
      <c r="K158" s="206" t="s">
        <v>183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0.10373</v>
      </c>
      <c r="R158" s="213">
        <f>Q158*H158</f>
        <v>145.76554519999999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173</v>
      </c>
      <c r="AT158" s="215" t="s">
        <v>169</v>
      </c>
      <c r="AU158" s="215" t="s">
        <v>83</v>
      </c>
      <c r="AY158" s="17" t="s">
        <v>167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173</v>
      </c>
      <c r="BM158" s="215" t="s">
        <v>610</v>
      </c>
    </row>
    <row r="159" s="2" customFormat="1">
      <c r="A159" s="38"/>
      <c r="B159" s="39"/>
      <c r="C159" s="40"/>
      <c r="D159" s="244" t="s">
        <v>185</v>
      </c>
      <c r="E159" s="40"/>
      <c r="F159" s="245" t="s">
        <v>324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185</v>
      </c>
      <c r="AU159" s="17" t="s">
        <v>83</v>
      </c>
    </row>
    <row r="160" s="13" customFormat="1">
      <c r="A160" s="13"/>
      <c r="B160" s="222"/>
      <c r="C160" s="223"/>
      <c r="D160" s="217" t="s">
        <v>177</v>
      </c>
      <c r="E160" s="224" t="s">
        <v>19</v>
      </c>
      <c r="F160" s="225" t="s">
        <v>611</v>
      </c>
      <c r="G160" s="223"/>
      <c r="H160" s="226">
        <v>1405.24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177</v>
      </c>
      <c r="AU160" s="232" t="s">
        <v>83</v>
      </c>
      <c r="AV160" s="13" t="s">
        <v>83</v>
      </c>
      <c r="AW160" s="13" t="s">
        <v>33</v>
      </c>
      <c r="AX160" s="13" t="s">
        <v>81</v>
      </c>
      <c r="AY160" s="232" t="s">
        <v>167</v>
      </c>
    </row>
    <row r="161" s="12" customFormat="1" ht="22.8" customHeight="1">
      <c r="A161" s="12"/>
      <c r="B161" s="188"/>
      <c r="C161" s="189"/>
      <c r="D161" s="190" t="s">
        <v>72</v>
      </c>
      <c r="E161" s="202" t="s">
        <v>225</v>
      </c>
      <c r="F161" s="202" t="s">
        <v>338</v>
      </c>
      <c r="G161" s="189"/>
      <c r="H161" s="189"/>
      <c r="I161" s="192"/>
      <c r="J161" s="203">
        <f>BK161</f>
        <v>0</v>
      </c>
      <c r="K161" s="189"/>
      <c r="L161" s="194"/>
      <c r="M161" s="195"/>
      <c r="N161" s="196"/>
      <c r="O161" s="196"/>
      <c r="P161" s="197">
        <f>SUM(P162:P173)</f>
        <v>0</v>
      </c>
      <c r="Q161" s="196"/>
      <c r="R161" s="197">
        <f>SUM(R162:R173)</f>
        <v>46.175600000000003</v>
      </c>
      <c r="S161" s="196"/>
      <c r="T161" s="198">
        <f>SUM(T162:T173)</f>
        <v>160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9" t="s">
        <v>81</v>
      </c>
      <c r="AT161" s="200" t="s">
        <v>72</v>
      </c>
      <c r="AU161" s="200" t="s">
        <v>81</v>
      </c>
      <c r="AY161" s="199" t="s">
        <v>167</v>
      </c>
      <c r="BK161" s="201">
        <f>SUM(BK162:BK173)</f>
        <v>0</v>
      </c>
    </row>
    <row r="162" s="2" customFormat="1" ht="37.8" customHeight="1">
      <c r="A162" s="38"/>
      <c r="B162" s="39"/>
      <c r="C162" s="204" t="s">
        <v>291</v>
      </c>
      <c r="D162" s="204" t="s">
        <v>169</v>
      </c>
      <c r="E162" s="205" t="s">
        <v>347</v>
      </c>
      <c r="F162" s="206" t="s">
        <v>348</v>
      </c>
      <c r="G162" s="207" t="s">
        <v>182</v>
      </c>
      <c r="H162" s="208">
        <v>1941.02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612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350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613</v>
      </c>
      <c r="G164" s="223"/>
      <c r="H164" s="226">
        <v>1941.02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81</v>
      </c>
      <c r="AY164" s="232" t="s">
        <v>167</v>
      </c>
    </row>
    <row r="165" s="2" customFormat="1" ht="16.5" customHeight="1">
      <c r="A165" s="38"/>
      <c r="B165" s="39"/>
      <c r="C165" s="246" t="s">
        <v>297</v>
      </c>
      <c r="D165" s="246" t="s">
        <v>252</v>
      </c>
      <c r="E165" s="247" t="s">
        <v>358</v>
      </c>
      <c r="F165" s="248" t="s">
        <v>359</v>
      </c>
      <c r="G165" s="249" t="s">
        <v>360</v>
      </c>
      <c r="H165" s="250">
        <v>44.545999999999999</v>
      </c>
      <c r="I165" s="251"/>
      <c r="J165" s="252">
        <f>ROUND(I165*H165,2)</f>
        <v>0</v>
      </c>
      <c r="K165" s="248" t="s">
        <v>183</v>
      </c>
      <c r="L165" s="253"/>
      <c r="M165" s="254" t="s">
        <v>19</v>
      </c>
      <c r="N165" s="255" t="s">
        <v>44</v>
      </c>
      <c r="O165" s="84"/>
      <c r="P165" s="213">
        <f>O165*H165</f>
        <v>0</v>
      </c>
      <c r="Q165" s="213">
        <v>1</v>
      </c>
      <c r="R165" s="213">
        <f>Q165*H165</f>
        <v>44.545999999999999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220</v>
      </c>
      <c r="AT165" s="215" t="s">
        <v>252</v>
      </c>
      <c r="AU165" s="215" t="s">
        <v>83</v>
      </c>
      <c r="AY165" s="17" t="s">
        <v>167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173</v>
      </c>
      <c r="BM165" s="215" t="s">
        <v>614</v>
      </c>
    </row>
    <row r="166" s="2" customFormat="1" ht="24.15" customHeight="1">
      <c r="A166" s="38"/>
      <c r="B166" s="39"/>
      <c r="C166" s="204" t="s">
        <v>7</v>
      </c>
      <c r="D166" s="204" t="s">
        <v>169</v>
      </c>
      <c r="E166" s="205" t="s">
        <v>375</v>
      </c>
      <c r="F166" s="206" t="s">
        <v>376</v>
      </c>
      <c r="G166" s="207" t="s">
        <v>329</v>
      </c>
      <c r="H166" s="208">
        <v>8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0.15540000000000001</v>
      </c>
      <c r="R166" s="213">
        <f>Q166*H166</f>
        <v>1.2432000000000001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615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378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616</v>
      </c>
      <c r="G168" s="223"/>
      <c r="H168" s="226">
        <v>8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2" customFormat="1" ht="16.5" customHeight="1">
      <c r="A169" s="38"/>
      <c r="B169" s="39"/>
      <c r="C169" s="246" t="s">
        <v>308</v>
      </c>
      <c r="D169" s="246" t="s">
        <v>252</v>
      </c>
      <c r="E169" s="247" t="s">
        <v>386</v>
      </c>
      <c r="F169" s="248" t="s">
        <v>387</v>
      </c>
      <c r="G169" s="249" t="s">
        <v>329</v>
      </c>
      <c r="H169" s="250">
        <v>8</v>
      </c>
      <c r="I169" s="251"/>
      <c r="J169" s="252">
        <f>ROUND(I169*H169,2)</f>
        <v>0</v>
      </c>
      <c r="K169" s="248" t="s">
        <v>183</v>
      </c>
      <c r="L169" s="253"/>
      <c r="M169" s="254" t="s">
        <v>19</v>
      </c>
      <c r="N169" s="255" t="s">
        <v>44</v>
      </c>
      <c r="O169" s="84"/>
      <c r="P169" s="213">
        <f>O169*H169</f>
        <v>0</v>
      </c>
      <c r="Q169" s="213">
        <v>0.048300000000000003</v>
      </c>
      <c r="R169" s="213">
        <f>Q169*H169</f>
        <v>0.38640000000000002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220</v>
      </c>
      <c r="AT169" s="215" t="s">
        <v>252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617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616</v>
      </c>
      <c r="G170" s="223"/>
      <c r="H170" s="226">
        <v>8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81</v>
      </c>
      <c r="AY170" s="232" t="s">
        <v>167</v>
      </c>
    </row>
    <row r="171" s="2" customFormat="1" ht="21.75" customHeight="1">
      <c r="A171" s="38"/>
      <c r="B171" s="39"/>
      <c r="C171" s="204" t="s">
        <v>314</v>
      </c>
      <c r="D171" s="204" t="s">
        <v>169</v>
      </c>
      <c r="E171" s="205" t="s">
        <v>396</v>
      </c>
      <c r="F171" s="206" t="s">
        <v>397</v>
      </c>
      <c r="G171" s="207" t="s">
        <v>182</v>
      </c>
      <c r="H171" s="208">
        <v>8000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0.02</v>
      </c>
      <c r="T171" s="214">
        <f>S171*H171</f>
        <v>160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618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399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13" customFormat="1">
      <c r="A173" s="13"/>
      <c r="B173" s="222"/>
      <c r="C173" s="223"/>
      <c r="D173" s="217" t="s">
        <v>177</v>
      </c>
      <c r="E173" s="224" t="s">
        <v>19</v>
      </c>
      <c r="F173" s="225" t="s">
        <v>619</v>
      </c>
      <c r="G173" s="223"/>
      <c r="H173" s="226">
        <v>8000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177</v>
      </c>
      <c r="AU173" s="232" t="s">
        <v>83</v>
      </c>
      <c r="AV173" s="13" t="s">
        <v>83</v>
      </c>
      <c r="AW173" s="13" t="s">
        <v>33</v>
      </c>
      <c r="AX173" s="13" t="s">
        <v>81</v>
      </c>
      <c r="AY173" s="232" t="s">
        <v>167</v>
      </c>
    </row>
    <row r="174" s="12" customFormat="1" ht="22.8" customHeight="1">
      <c r="A174" s="12"/>
      <c r="B174" s="188"/>
      <c r="C174" s="189"/>
      <c r="D174" s="190" t="s">
        <v>72</v>
      </c>
      <c r="E174" s="202" t="s">
        <v>409</v>
      </c>
      <c r="F174" s="202" t="s">
        <v>410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f>SUM(P175:P176)</f>
        <v>0</v>
      </c>
      <c r="Q174" s="196"/>
      <c r="R174" s="197">
        <f>SUM(R175:R176)</f>
        <v>0</v>
      </c>
      <c r="S174" s="196"/>
      <c r="T174" s="198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9" t="s">
        <v>81</v>
      </c>
      <c r="AT174" s="200" t="s">
        <v>72</v>
      </c>
      <c r="AU174" s="200" t="s">
        <v>81</v>
      </c>
      <c r="AY174" s="199" t="s">
        <v>167</v>
      </c>
      <c r="BK174" s="201">
        <f>SUM(BK175:BK176)</f>
        <v>0</v>
      </c>
    </row>
    <row r="175" s="2" customFormat="1" ht="24.15" customHeight="1">
      <c r="A175" s="38"/>
      <c r="B175" s="39"/>
      <c r="C175" s="204" t="s">
        <v>320</v>
      </c>
      <c r="D175" s="204" t="s">
        <v>169</v>
      </c>
      <c r="E175" s="205" t="s">
        <v>412</v>
      </c>
      <c r="F175" s="206" t="s">
        <v>413</v>
      </c>
      <c r="G175" s="207" t="s">
        <v>360</v>
      </c>
      <c r="H175" s="208">
        <v>1907.393</v>
      </c>
      <c r="I175" s="209"/>
      <c r="J175" s="210">
        <f>ROUND(I175*H175,2)</f>
        <v>0</v>
      </c>
      <c r="K175" s="206" t="s">
        <v>183</v>
      </c>
      <c r="L175" s="44"/>
      <c r="M175" s="211" t="s">
        <v>19</v>
      </c>
      <c r="N175" s="212" t="s">
        <v>44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173</v>
      </c>
      <c r="AT175" s="215" t="s">
        <v>169</v>
      </c>
      <c r="AU175" s="215" t="s">
        <v>83</v>
      </c>
      <c r="AY175" s="17" t="s">
        <v>167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173</v>
      </c>
      <c r="BM175" s="215" t="s">
        <v>620</v>
      </c>
    </row>
    <row r="176" s="2" customFormat="1">
      <c r="A176" s="38"/>
      <c r="B176" s="39"/>
      <c r="C176" s="40"/>
      <c r="D176" s="244" t="s">
        <v>185</v>
      </c>
      <c r="E176" s="40"/>
      <c r="F176" s="245" t="s">
        <v>415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185</v>
      </c>
      <c r="AU176" s="17" t="s">
        <v>83</v>
      </c>
    </row>
    <row r="177" s="12" customFormat="1" ht="25.92" customHeight="1">
      <c r="A177" s="12"/>
      <c r="B177" s="188"/>
      <c r="C177" s="189"/>
      <c r="D177" s="190" t="s">
        <v>72</v>
      </c>
      <c r="E177" s="191" t="s">
        <v>416</v>
      </c>
      <c r="F177" s="191" t="s">
        <v>417</v>
      </c>
      <c r="G177" s="189"/>
      <c r="H177" s="189"/>
      <c r="I177" s="192"/>
      <c r="J177" s="193">
        <f>BK177</f>
        <v>0</v>
      </c>
      <c r="K177" s="189"/>
      <c r="L177" s="194"/>
      <c r="M177" s="195"/>
      <c r="N177" s="196"/>
      <c r="O177" s="196"/>
      <c r="P177" s="197">
        <f>P178+P197+P201+P205+P215+P219</f>
        <v>0</v>
      </c>
      <c r="Q177" s="196"/>
      <c r="R177" s="197">
        <f>R178+R197+R201+R205+R215+R219</f>
        <v>0</v>
      </c>
      <c r="S177" s="196"/>
      <c r="T177" s="198">
        <f>T178+T197+T201+T205+T215+T219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9" t="s">
        <v>200</v>
      </c>
      <c r="AT177" s="200" t="s">
        <v>72</v>
      </c>
      <c r="AU177" s="200" t="s">
        <v>73</v>
      </c>
      <c r="AY177" s="199" t="s">
        <v>167</v>
      </c>
      <c r="BK177" s="201">
        <f>BK178+BK197+BK201+BK205+BK215+BK219</f>
        <v>0</v>
      </c>
    </row>
    <row r="178" s="12" customFormat="1" ht="22.8" customHeight="1">
      <c r="A178" s="12"/>
      <c r="B178" s="188"/>
      <c r="C178" s="189"/>
      <c r="D178" s="190" t="s">
        <v>72</v>
      </c>
      <c r="E178" s="202" t="s">
        <v>418</v>
      </c>
      <c r="F178" s="202" t="s">
        <v>419</v>
      </c>
      <c r="G178" s="189"/>
      <c r="H178" s="189"/>
      <c r="I178" s="192"/>
      <c r="J178" s="203">
        <f>BK178</f>
        <v>0</v>
      </c>
      <c r="K178" s="189"/>
      <c r="L178" s="194"/>
      <c r="M178" s="195"/>
      <c r="N178" s="196"/>
      <c r="O178" s="196"/>
      <c r="P178" s="197">
        <f>SUM(P179:P196)</f>
        <v>0</v>
      </c>
      <c r="Q178" s="196"/>
      <c r="R178" s="197">
        <f>SUM(R179:R196)</f>
        <v>0</v>
      </c>
      <c r="S178" s="196"/>
      <c r="T178" s="198">
        <f>SUM(T179:T196)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200</v>
      </c>
      <c r="AT178" s="200" t="s">
        <v>72</v>
      </c>
      <c r="AU178" s="200" t="s">
        <v>81</v>
      </c>
      <c r="AY178" s="199" t="s">
        <v>167</v>
      </c>
      <c r="BK178" s="201">
        <f>SUM(BK179:BK196)</f>
        <v>0</v>
      </c>
    </row>
    <row r="179" s="2" customFormat="1" ht="16.5" customHeight="1">
      <c r="A179" s="38"/>
      <c r="B179" s="39"/>
      <c r="C179" s="204" t="s">
        <v>333</v>
      </c>
      <c r="D179" s="204" t="s">
        <v>169</v>
      </c>
      <c r="E179" s="205" t="s">
        <v>421</v>
      </c>
      <c r="F179" s="206" t="s">
        <v>422</v>
      </c>
      <c r="G179" s="207" t="s">
        <v>423</v>
      </c>
      <c r="H179" s="208">
        <v>1</v>
      </c>
      <c r="I179" s="209"/>
      <c r="J179" s="210">
        <f>ROUND(I179*H179,2)</f>
        <v>0</v>
      </c>
      <c r="K179" s="206" t="s">
        <v>183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424</v>
      </c>
      <c r="AT179" s="215" t="s">
        <v>169</v>
      </c>
      <c r="AU179" s="215" t="s">
        <v>83</v>
      </c>
      <c r="AY179" s="17" t="s">
        <v>167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424</v>
      </c>
      <c r="BM179" s="215" t="s">
        <v>621</v>
      </c>
    </row>
    <row r="180" s="2" customFormat="1">
      <c r="A180" s="38"/>
      <c r="B180" s="39"/>
      <c r="C180" s="40"/>
      <c r="D180" s="244" t="s">
        <v>185</v>
      </c>
      <c r="E180" s="40"/>
      <c r="F180" s="245" t="s">
        <v>426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185</v>
      </c>
      <c r="AU180" s="17" t="s">
        <v>83</v>
      </c>
    </row>
    <row r="181" s="2" customFormat="1">
      <c r="A181" s="38"/>
      <c r="B181" s="39"/>
      <c r="C181" s="40"/>
      <c r="D181" s="217" t="s">
        <v>175</v>
      </c>
      <c r="E181" s="40"/>
      <c r="F181" s="218" t="s">
        <v>427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175</v>
      </c>
      <c r="AU181" s="17" t="s">
        <v>83</v>
      </c>
    </row>
    <row r="182" s="2" customFormat="1" ht="16.5" customHeight="1">
      <c r="A182" s="38"/>
      <c r="B182" s="39"/>
      <c r="C182" s="204" t="s">
        <v>339</v>
      </c>
      <c r="D182" s="204" t="s">
        <v>169</v>
      </c>
      <c r="E182" s="205" t="s">
        <v>429</v>
      </c>
      <c r="F182" s="206" t="s">
        <v>430</v>
      </c>
      <c r="G182" s="207" t="s">
        <v>423</v>
      </c>
      <c r="H182" s="208">
        <v>1</v>
      </c>
      <c r="I182" s="209"/>
      <c r="J182" s="210">
        <f>ROUND(I182*H182,2)</f>
        <v>0</v>
      </c>
      <c r="K182" s="206" t="s">
        <v>183</v>
      </c>
      <c r="L182" s="44"/>
      <c r="M182" s="211" t="s">
        <v>19</v>
      </c>
      <c r="N182" s="212" t="s">
        <v>44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424</v>
      </c>
      <c r="AT182" s="215" t="s">
        <v>169</v>
      </c>
      <c r="AU182" s="215" t="s">
        <v>83</v>
      </c>
      <c r="AY182" s="17" t="s">
        <v>167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424</v>
      </c>
      <c r="BM182" s="215" t="s">
        <v>622</v>
      </c>
    </row>
    <row r="183" s="2" customFormat="1">
      <c r="A183" s="38"/>
      <c r="B183" s="39"/>
      <c r="C183" s="40"/>
      <c r="D183" s="244" t="s">
        <v>185</v>
      </c>
      <c r="E183" s="40"/>
      <c r="F183" s="245" t="s">
        <v>432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185</v>
      </c>
      <c r="AU183" s="17" t="s">
        <v>83</v>
      </c>
    </row>
    <row r="184" s="2" customFormat="1">
      <c r="A184" s="38"/>
      <c r="B184" s="39"/>
      <c r="C184" s="40"/>
      <c r="D184" s="217" t="s">
        <v>175</v>
      </c>
      <c r="E184" s="40"/>
      <c r="F184" s="218" t="s">
        <v>433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83</v>
      </c>
    </row>
    <row r="185" s="2" customFormat="1" ht="16.5" customHeight="1">
      <c r="A185" s="38"/>
      <c r="B185" s="39"/>
      <c r="C185" s="204" t="s">
        <v>346</v>
      </c>
      <c r="D185" s="204" t="s">
        <v>169</v>
      </c>
      <c r="E185" s="205" t="s">
        <v>435</v>
      </c>
      <c r="F185" s="206" t="s">
        <v>436</v>
      </c>
      <c r="G185" s="207" t="s">
        <v>423</v>
      </c>
      <c r="H185" s="208">
        <v>1</v>
      </c>
      <c r="I185" s="209"/>
      <c r="J185" s="210">
        <f>ROUND(I185*H185,2)</f>
        <v>0</v>
      </c>
      <c r="K185" s="206" t="s">
        <v>183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424</v>
      </c>
      <c r="AT185" s="215" t="s">
        <v>169</v>
      </c>
      <c r="AU185" s="215" t="s">
        <v>83</v>
      </c>
      <c r="AY185" s="17" t="s">
        <v>167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424</v>
      </c>
      <c r="BM185" s="215" t="s">
        <v>623</v>
      </c>
    </row>
    <row r="186" s="2" customFormat="1">
      <c r="A186" s="38"/>
      <c r="B186" s="39"/>
      <c r="C186" s="40"/>
      <c r="D186" s="244" t="s">
        <v>185</v>
      </c>
      <c r="E186" s="40"/>
      <c r="F186" s="245" t="s">
        <v>438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185</v>
      </c>
      <c r="AU186" s="17" t="s">
        <v>83</v>
      </c>
    </row>
    <row r="187" s="2" customFormat="1">
      <c r="A187" s="38"/>
      <c r="B187" s="39"/>
      <c r="C187" s="40"/>
      <c r="D187" s="217" t="s">
        <v>175</v>
      </c>
      <c r="E187" s="40"/>
      <c r="F187" s="218" t="s">
        <v>439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175</v>
      </c>
      <c r="AU187" s="17" t="s">
        <v>83</v>
      </c>
    </row>
    <row r="188" s="2" customFormat="1" ht="16.5" customHeight="1">
      <c r="A188" s="38"/>
      <c r="B188" s="39"/>
      <c r="C188" s="204" t="s">
        <v>352</v>
      </c>
      <c r="D188" s="204" t="s">
        <v>169</v>
      </c>
      <c r="E188" s="205" t="s">
        <v>441</v>
      </c>
      <c r="F188" s="206" t="s">
        <v>442</v>
      </c>
      <c r="G188" s="207" t="s">
        <v>423</v>
      </c>
      <c r="H188" s="208">
        <v>1</v>
      </c>
      <c r="I188" s="209"/>
      <c r="J188" s="210">
        <f>ROUND(I188*H188,2)</f>
        <v>0</v>
      </c>
      <c r="K188" s="206" t="s">
        <v>183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424</v>
      </c>
      <c r="AT188" s="215" t="s">
        <v>169</v>
      </c>
      <c r="AU188" s="215" t="s">
        <v>83</v>
      </c>
      <c r="AY188" s="17" t="s">
        <v>167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424</v>
      </c>
      <c r="BM188" s="215" t="s">
        <v>624</v>
      </c>
    </row>
    <row r="189" s="2" customFormat="1">
      <c r="A189" s="38"/>
      <c r="B189" s="39"/>
      <c r="C189" s="40"/>
      <c r="D189" s="244" t="s">
        <v>185</v>
      </c>
      <c r="E189" s="40"/>
      <c r="F189" s="245" t="s">
        <v>444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185</v>
      </c>
      <c r="AU189" s="17" t="s">
        <v>83</v>
      </c>
    </row>
    <row r="190" s="2" customFormat="1">
      <c r="A190" s="38"/>
      <c r="B190" s="39"/>
      <c r="C190" s="40"/>
      <c r="D190" s="217" t="s">
        <v>175</v>
      </c>
      <c r="E190" s="40"/>
      <c r="F190" s="218" t="s">
        <v>445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175</v>
      </c>
      <c r="AU190" s="17" t="s">
        <v>83</v>
      </c>
    </row>
    <row r="191" s="2" customFormat="1" ht="16.5" customHeight="1">
      <c r="A191" s="38"/>
      <c r="B191" s="39"/>
      <c r="C191" s="204" t="s">
        <v>357</v>
      </c>
      <c r="D191" s="204" t="s">
        <v>169</v>
      </c>
      <c r="E191" s="205" t="s">
        <v>447</v>
      </c>
      <c r="F191" s="206" t="s">
        <v>448</v>
      </c>
      <c r="G191" s="207" t="s">
        <v>423</v>
      </c>
      <c r="H191" s="208">
        <v>1</v>
      </c>
      <c r="I191" s="209"/>
      <c r="J191" s="210">
        <f>ROUND(I191*H191,2)</f>
        <v>0</v>
      </c>
      <c r="K191" s="206" t="s">
        <v>183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424</v>
      </c>
      <c r="AT191" s="215" t="s">
        <v>169</v>
      </c>
      <c r="AU191" s="215" t="s">
        <v>83</v>
      </c>
      <c r="AY191" s="17" t="s">
        <v>167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424</v>
      </c>
      <c r="BM191" s="215" t="s">
        <v>625</v>
      </c>
    </row>
    <row r="192" s="2" customFormat="1">
      <c r="A192" s="38"/>
      <c r="B192" s="39"/>
      <c r="C192" s="40"/>
      <c r="D192" s="244" t="s">
        <v>185</v>
      </c>
      <c r="E192" s="40"/>
      <c r="F192" s="245" t="s">
        <v>450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185</v>
      </c>
      <c r="AU192" s="17" t="s">
        <v>83</v>
      </c>
    </row>
    <row r="193" s="2" customFormat="1">
      <c r="A193" s="38"/>
      <c r="B193" s="39"/>
      <c r="C193" s="40"/>
      <c r="D193" s="217" t="s">
        <v>175</v>
      </c>
      <c r="E193" s="40"/>
      <c r="F193" s="218" t="s">
        <v>451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83</v>
      </c>
    </row>
    <row r="194" s="2" customFormat="1" ht="16.5" customHeight="1">
      <c r="A194" s="38"/>
      <c r="B194" s="39"/>
      <c r="C194" s="204" t="s">
        <v>363</v>
      </c>
      <c r="D194" s="204" t="s">
        <v>169</v>
      </c>
      <c r="E194" s="205" t="s">
        <v>453</v>
      </c>
      <c r="F194" s="206" t="s">
        <v>454</v>
      </c>
      <c r="G194" s="207" t="s">
        <v>423</v>
      </c>
      <c r="H194" s="208">
        <v>1</v>
      </c>
      <c r="I194" s="209"/>
      <c r="J194" s="210">
        <f>ROUND(I194*H194,2)</f>
        <v>0</v>
      </c>
      <c r="K194" s="206" t="s">
        <v>183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424</v>
      </c>
      <c r="AT194" s="215" t="s">
        <v>169</v>
      </c>
      <c r="AU194" s="215" t="s">
        <v>83</v>
      </c>
      <c r="AY194" s="17" t="s">
        <v>167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424</v>
      </c>
      <c r="BM194" s="215" t="s">
        <v>626</v>
      </c>
    </row>
    <row r="195" s="2" customFormat="1">
      <c r="A195" s="38"/>
      <c r="B195" s="39"/>
      <c r="C195" s="40"/>
      <c r="D195" s="244" t="s">
        <v>185</v>
      </c>
      <c r="E195" s="40"/>
      <c r="F195" s="245" t="s">
        <v>456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185</v>
      </c>
      <c r="AU195" s="17" t="s">
        <v>83</v>
      </c>
    </row>
    <row r="196" s="2" customFormat="1">
      <c r="A196" s="38"/>
      <c r="B196" s="39"/>
      <c r="C196" s="40"/>
      <c r="D196" s="217" t="s">
        <v>175</v>
      </c>
      <c r="E196" s="40"/>
      <c r="F196" s="218" t="s">
        <v>457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175</v>
      </c>
      <c r="AU196" s="17" t="s">
        <v>83</v>
      </c>
    </row>
    <row r="197" s="12" customFormat="1" ht="22.8" customHeight="1">
      <c r="A197" s="12"/>
      <c r="B197" s="188"/>
      <c r="C197" s="189"/>
      <c r="D197" s="190" t="s">
        <v>72</v>
      </c>
      <c r="E197" s="202" t="s">
        <v>458</v>
      </c>
      <c r="F197" s="202" t="s">
        <v>459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SUM(P198:P200)</f>
        <v>0</v>
      </c>
      <c r="Q197" s="196"/>
      <c r="R197" s="197">
        <f>SUM(R198:R200)</f>
        <v>0</v>
      </c>
      <c r="S197" s="196"/>
      <c r="T197" s="198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9" t="s">
        <v>200</v>
      </c>
      <c r="AT197" s="200" t="s">
        <v>72</v>
      </c>
      <c r="AU197" s="200" t="s">
        <v>81</v>
      </c>
      <c r="AY197" s="199" t="s">
        <v>167</v>
      </c>
      <c r="BK197" s="201">
        <f>SUM(BK198:BK200)</f>
        <v>0</v>
      </c>
    </row>
    <row r="198" s="2" customFormat="1" ht="16.5" customHeight="1">
      <c r="A198" s="38"/>
      <c r="B198" s="39"/>
      <c r="C198" s="204" t="s">
        <v>369</v>
      </c>
      <c r="D198" s="204" t="s">
        <v>169</v>
      </c>
      <c r="E198" s="205" t="s">
        <v>461</v>
      </c>
      <c r="F198" s="206" t="s">
        <v>459</v>
      </c>
      <c r="G198" s="207" t="s">
        <v>423</v>
      </c>
      <c r="H198" s="208">
        <v>1</v>
      </c>
      <c r="I198" s="209"/>
      <c r="J198" s="210">
        <f>ROUND(I198*H198,2)</f>
        <v>0</v>
      </c>
      <c r="K198" s="206" t="s">
        <v>183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424</v>
      </c>
      <c r="AT198" s="215" t="s">
        <v>169</v>
      </c>
      <c r="AU198" s="215" t="s">
        <v>83</v>
      </c>
      <c r="AY198" s="17" t="s">
        <v>167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424</v>
      </c>
      <c r="BM198" s="215" t="s">
        <v>627</v>
      </c>
    </row>
    <row r="199" s="2" customFormat="1">
      <c r="A199" s="38"/>
      <c r="B199" s="39"/>
      <c r="C199" s="40"/>
      <c r="D199" s="244" t="s">
        <v>185</v>
      </c>
      <c r="E199" s="40"/>
      <c r="F199" s="245" t="s">
        <v>463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185</v>
      </c>
      <c r="AU199" s="17" t="s">
        <v>83</v>
      </c>
    </row>
    <row r="200" s="2" customFormat="1">
      <c r="A200" s="38"/>
      <c r="B200" s="39"/>
      <c r="C200" s="40"/>
      <c r="D200" s="217" t="s">
        <v>175</v>
      </c>
      <c r="E200" s="40"/>
      <c r="F200" s="218" t="s">
        <v>439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175</v>
      </c>
      <c r="AU200" s="17" t="s">
        <v>83</v>
      </c>
    </row>
    <row r="201" s="12" customFormat="1" ht="22.8" customHeight="1">
      <c r="A201" s="12"/>
      <c r="B201" s="188"/>
      <c r="C201" s="189"/>
      <c r="D201" s="190" t="s">
        <v>72</v>
      </c>
      <c r="E201" s="202" t="s">
        <v>464</v>
      </c>
      <c r="F201" s="202" t="s">
        <v>465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SUM(P202:P204)</f>
        <v>0</v>
      </c>
      <c r="Q201" s="196"/>
      <c r="R201" s="197">
        <f>SUM(R202:R204)</f>
        <v>0</v>
      </c>
      <c r="S201" s="196"/>
      <c r="T201" s="198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9" t="s">
        <v>200</v>
      </c>
      <c r="AT201" s="200" t="s">
        <v>72</v>
      </c>
      <c r="AU201" s="200" t="s">
        <v>81</v>
      </c>
      <c r="AY201" s="199" t="s">
        <v>167</v>
      </c>
      <c r="BK201" s="201">
        <f>SUM(BK202:BK204)</f>
        <v>0</v>
      </c>
    </row>
    <row r="202" s="2" customFormat="1" ht="16.5" customHeight="1">
      <c r="A202" s="38"/>
      <c r="B202" s="39"/>
      <c r="C202" s="204" t="s">
        <v>374</v>
      </c>
      <c r="D202" s="204" t="s">
        <v>169</v>
      </c>
      <c r="E202" s="205" t="s">
        <v>467</v>
      </c>
      <c r="F202" s="206" t="s">
        <v>465</v>
      </c>
      <c r="G202" s="207" t="s">
        <v>423</v>
      </c>
      <c r="H202" s="208">
        <v>1</v>
      </c>
      <c r="I202" s="209"/>
      <c r="J202" s="210">
        <f>ROUND(I202*H202,2)</f>
        <v>0</v>
      </c>
      <c r="K202" s="206" t="s">
        <v>183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424</v>
      </c>
      <c r="AT202" s="215" t="s">
        <v>169</v>
      </c>
      <c r="AU202" s="215" t="s">
        <v>83</v>
      </c>
      <c r="AY202" s="17" t="s">
        <v>167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424</v>
      </c>
      <c r="BM202" s="215" t="s">
        <v>628</v>
      </c>
    </row>
    <row r="203" s="2" customFormat="1">
      <c r="A203" s="38"/>
      <c r="B203" s="39"/>
      <c r="C203" s="40"/>
      <c r="D203" s="244" t="s">
        <v>185</v>
      </c>
      <c r="E203" s="40"/>
      <c r="F203" s="245" t="s">
        <v>469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185</v>
      </c>
      <c r="AU203" s="17" t="s">
        <v>83</v>
      </c>
    </row>
    <row r="204" s="2" customFormat="1">
      <c r="A204" s="38"/>
      <c r="B204" s="39"/>
      <c r="C204" s="40"/>
      <c r="D204" s="217" t="s">
        <v>175</v>
      </c>
      <c r="E204" s="40"/>
      <c r="F204" s="218" t="s">
        <v>470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83</v>
      </c>
    </row>
    <row r="205" s="12" customFormat="1" ht="22.8" customHeight="1">
      <c r="A205" s="12"/>
      <c r="B205" s="188"/>
      <c r="C205" s="189"/>
      <c r="D205" s="190" t="s">
        <v>72</v>
      </c>
      <c r="E205" s="202" t="s">
        <v>471</v>
      </c>
      <c r="F205" s="202" t="s">
        <v>472</v>
      </c>
      <c r="G205" s="189"/>
      <c r="H205" s="189"/>
      <c r="I205" s="192"/>
      <c r="J205" s="203">
        <f>BK205</f>
        <v>0</v>
      </c>
      <c r="K205" s="189"/>
      <c r="L205" s="194"/>
      <c r="M205" s="195"/>
      <c r="N205" s="196"/>
      <c r="O205" s="196"/>
      <c r="P205" s="197">
        <f>SUM(P206:P214)</f>
        <v>0</v>
      </c>
      <c r="Q205" s="196"/>
      <c r="R205" s="197">
        <f>SUM(R206:R214)</f>
        <v>0</v>
      </c>
      <c r="S205" s="196"/>
      <c r="T205" s="198">
        <f>SUM(T206:T214)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9" t="s">
        <v>200</v>
      </c>
      <c r="AT205" s="200" t="s">
        <v>72</v>
      </c>
      <c r="AU205" s="200" t="s">
        <v>81</v>
      </c>
      <c r="AY205" s="199" t="s">
        <v>167</v>
      </c>
      <c r="BK205" s="201">
        <f>SUM(BK206:BK214)</f>
        <v>0</v>
      </c>
    </row>
    <row r="206" s="2" customFormat="1" ht="16.5" customHeight="1">
      <c r="A206" s="38"/>
      <c r="B206" s="39"/>
      <c r="C206" s="204" t="s">
        <v>385</v>
      </c>
      <c r="D206" s="204" t="s">
        <v>169</v>
      </c>
      <c r="E206" s="205" t="s">
        <v>474</v>
      </c>
      <c r="F206" s="206" t="s">
        <v>475</v>
      </c>
      <c r="G206" s="207" t="s">
        <v>423</v>
      </c>
      <c r="H206" s="208">
        <v>1</v>
      </c>
      <c r="I206" s="209"/>
      <c r="J206" s="210">
        <f>ROUND(I206*H206,2)</f>
        <v>0</v>
      </c>
      <c r="K206" s="206" t="s">
        <v>183</v>
      </c>
      <c r="L206" s="44"/>
      <c r="M206" s="211" t="s">
        <v>19</v>
      </c>
      <c r="N206" s="212" t="s">
        <v>44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424</v>
      </c>
      <c r="AT206" s="215" t="s">
        <v>169</v>
      </c>
      <c r="AU206" s="215" t="s">
        <v>83</v>
      </c>
      <c r="AY206" s="17" t="s">
        <v>167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424</v>
      </c>
      <c r="BM206" s="215" t="s">
        <v>629</v>
      </c>
    </row>
    <row r="207" s="2" customFormat="1">
      <c r="A207" s="38"/>
      <c r="B207" s="39"/>
      <c r="C207" s="40"/>
      <c r="D207" s="244" t="s">
        <v>185</v>
      </c>
      <c r="E207" s="40"/>
      <c r="F207" s="245" t="s">
        <v>477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185</v>
      </c>
      <c r="AU207" s="17" t="s">
        <v>83</v>
      </c>
    </row>
    <row r="208" s="2" customFormat="1">
      <c r="A208" s="38"/>
      <c r="B208" s="39"/>
      <c r="C208" s="40"/>
      <c r="D208" s="217" t="s">
        <v>175</v>
      </c>
      <c r="E208" s="40"/>
      <c r="F208" s="218" t="s">
        <v>478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83</v>
      </c>
    </row>
    <row r="209" s="2" customFormat="1" ht="16.5" customHeight="1">
      <c r="A209" s="38"/>
      <c r="B209" s="39"/>
      <c r="C209" s="204" t="s">
        <v>390</v>
      </c>
      <c r="D209" s="204" t="s">
        <v>169</v>
      </c>
      <c r="E209" s="205" t="s">
        <v>480</v>
      </c>
      <c r="F209" s="206" t="s">
        <v>481</v>
      </c>
      <c r="G209" s="207" t="s">
        <v>423</v>
      </c>
      <c r="H209" s="208">
        <v>1</v>
      </c>
      <c r="I209" s="209"/>
      <c r="J209" s="210">
        <f>ROUND(I209*H209,2)</f>
        <v>0</v>
      </c>
      <c r="K209" s="206" t="s">
        <v>183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424</v>
      </c>
      <c r="AT209" s="215" t="s">
        <v>169</v>
      </c>
      <c r="AU209" s="215" t="s">
        <v>83</v>
      </c>
      <c r="AY209" s="17" t="s">
        <v>167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424</v>
      </c>
      <c r="BM209" s="215" t="s">
        <v>630</v>
      </c>
    </row>
    <row r="210" s="2" customFormat="1">
      <c r="A210" s="38"/>
      <c r="B210" s="39"/>
      <c r="C210" s="40"/>
      <c r="D210" s="244" t="s">
        <v>185</v>
      </c>
      <c r="E210" s="40"/>
      <c r="F210" s="245" t="s">
        <v>483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185</v>
      </c>
      <c r="AU210" s="17" t="s">
        <v>83</v>
      </c>
    </row>
    <row r="211" s="2" customFormat="1">
      <c r="A211" s="38"/>
      <c r="B211" s="39"/>
      <c r="C211" s="40"/>
      <c r="D211" s="217" t="s">
        <v>175</v>
      </c>
      <c r="E211" s="40"/>
      <c r="F211" s="218" t="s">
        <v>484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83</v>
      </c>
    </row>
    <row r="212" s="2" customFormat="1" ht="16.5" customHeight="1">
      <c r="A212" s="38"/>
      <c r="B212" s="39"/>
      <c r="C212" s="204" t="s">
        <v>395</v>
      </c>
      <c r="D212" s="204" t="s">
        <v>169</v>
      </c>
      <c r="E212" s="205" t="s">
        <v>486</v>
      </c>
      <c r="F212" s="206" t="s">
        <v>487</v>
      </c>
      <c r="G212" s="207" t="s">
        <v>423</v>
      </c>
      <c r="H212" s="208">
        <v>1</v>
      </c>
      <c r="I212" s="209"/>
      <c r="J212" s="210">
        <f>ROUND(I212*H212,2)</f>
        <v>0</v>
      </c>
      <c r="K212" s="206" t="s">
        <v>183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424</v>
      </c>
      <c r="AT212" s="215" t="s">
        <v>169</v>
      </c>
      <c r="AU212" s="215" t="s">
        <v>83</v>
      </c>
      <c r="AY212" s="17" t="s">
        <v>167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424</v>
      </c>
      <c r="BM212" s="215" t="s">
        <v>631</v>
      </c>
    </row>
    <row r="213" s="2" customFormat="1">
      <c r="A213" s="38"/>
      <c r="B213" s="39"/>
      <c r="C213" s="40"/>
      <c r="D213" s="244" t="s">
        <v>185</v>
      </c>
      <c r="E213" s="40"/>
      <c r="F213" s="245" t="s">
        <v>489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185</v>
      </c>
      <c r="AU213" s="17" t="s">
        <v>83</v>
      </c>
    </row>
    <row r="214" s="2" customFormat="1">
      <c r="A214" s="38"/>
      <c r="B214" s="39"/>
      <c r="C214" s="40"/>
      <c r="D214" s="217" t="s">
        <v>175</v>
      </c>
      <c r="E214" s="40"/>
      <c r="F214" s="218" t="s">
        <v>490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175</v>
      </c>
      <c r="AU214" s="17" t="s">
        <v>83</v>
      </c>
    </row>
    <row r="215" s="12" customFormat="1" ht="22.8" customHeight="1">
      <c r="A215" s="12"/>
      <c r="B215" s="188"/>
      <c r="C215" s="189"/>
      <c r="D215" s="190" t="s">
        <v>72</v>
      </c>
      <c r="E215" s="202" t="s">
        <v>491</v>
      </c>
      <c r="F215" s="202" t="s">
        <v>492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SUM(P216:P218)</f>
        <v>0</v>
      </c>
      <c r="Q215" s="196"/>
      <c r="R215" s="197">
        <f>SUM(R216:R218)</f>
        <v>0</v>
      </c>
      <c r="S215" s="196"/>
      <c r="T215" s="198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9" t="s">
        <v>200</v>
      </c>
      <c r="AT215" s="200" t="s">
        <v>72</v>
      </c>
      <c r="AU215" s="200" t="s">
        <v>81</v>
      </c>
      <c r="AY215" s="199" t="s">
        <v>167</v>
      </c>
      <c r="BK215" s="201">
        <f>SUM(BK216:BK218)</f>
        <v>0</v>
      </c>
    </row>
    <row r="216" s="2" customFormat="1" ht="16.5" customHeight="1">
      <c r="A216" s="38"/>
      <c r="B216" s="39"/>
      <c r="C216" s="204" t="s">
        <v>411</v>
      </c>
      <c r="D216" s="204" t="s">
        <v>169</v>
      </c>
      <c r="E216" s="205" t="s">
        <v>494</v>
      </c>
      <c r="F216" s="206" t="s">
        <v>492</v>
      </c>
      <c r="G216" s="207" t="s">
        <v>423</v>
      </c>
      <c r="H216" s="208">
        <v>1</v>
      </c>
      <c r="I216" s="209"/>
      <c r="J216" s="210">
        <f>ROUND(I216*H216,2)</f>
        <v>0</v>
      </c>
      <c r="K216" s="206" t="s">
        <v>183</v>
      </c>
      <c r="L216" s="44"/>
      <c r="M216" s="211" t="s">
        <v>19</v>
      </c>
      <c r="N216" s="212" t="s">
        <v>44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424</v>
      </c>
      <c r="AT216" s="215" t="s">
        <v>169</v>
      </c>
      <c r="AU216" s="215" t="s">
        <v>83</v>
      </c>
      <c r="AY216" s="17" t="s">
        <v>167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81</v>
      </c>
      <c r="BK216" s="216">
        <f>ROUND(I216*H216,2)</f>
        <v>0</v>
      </c>
      <c r="BL216" s="17" t="s">
        <v>424</v>
      </c>
      <c r="BM216" s="215" t="s">
        <v>632</v>
      </c>
    </row>
    <row r="217" s="2" customFormat="1">
      <c r="A217" s="38"/>
      <c r="B217" s="39"/>
      <c r="C217" s="40"/>
      <c r="D217" s="244" t="s">
        <v>185</v>
      </c>
      <c r="E217" s="40"/>
      <c r="F217" s="245" t="s">
        <v>496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185</v>
      </c>
      <c r="AU217" s="17" t="s">
        <v>83</v>
      </c>
    </row>
    <row r="218" s="2" customFormat="1">
      <c r="A218" s="38"/>
      <c r="B218" s="39"/>
      <c r="C218" s="40"/>
      <c r="D218" s="217" t="s">
        <v>175</v>
      </c>
      <c r="E218" s="40"/>
      <c r="F218" s="218" t="s">
        <v>439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175</v>
      </c>
      <c r="AU218" s="17" t="s">
        <v>83</v>
      </c>
    </row>
    <row r="219" s="12" customFormat="1" ht="22.8" customHeight="1">
      <c r="A219" s="12"/>
      <c r="B219" s="188"/>
      <c r="C219" s="189"/>
      <c r="D219" s="190" t="s">
        <v>72</v>
      </c>
      <c r="E219" s="202" t="s">
        <v>497</v>
      </c>
      <c r="F219" s="202" t="s">
        <v>498</v>
      </c>
      <c r="G219" s="189"/>
      <c r="H219" s="189"/>
      <c r="I219" s="192"/>
      <c r="J219" s="203">
        <f>BK219</f>
        <v>0</v>
      </c>
      <c r="K219" s="189"/>
      <c r="L219" s="194"/>
      <c r="M219" s="195"/>
      <c r="N219" s="196"/>
      <c r="O219" s="196"/>
      <c r="P219" s="197">
        <f>SUM(P220:P222)</f>
        <v>0</v>
      </c>
      <c r="Q219" s="196"/>
      <c r="R219" s="197">
        <f>SUM(R220:R222)</f>
        <v>0</v>
      </c>
      <c r="S219" s="196"/>
      <c r="T219" s="198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9" t="s">
        <v>200</v>
      </c>
      <c r="AT219" s="200" t="s">
        <v>72</v>
      </c>
      <c r="AU219" s="200" t="s">
        <v>81</v>
      </c>
      <c r="AY219" s="199" t="s">
        <v>167</v>
      </c>
      <c r="BK219" s="201">
        <f>SUM(BK220:BK222)</f>
        <v>0</v>
      </c>
    </row>
    <row r="220" s="2" customFormat="1" ht="16.5" customHeight="1">
      <c r="A220" s="38"/>
      <c r="B220" s="39"/>
      <c r="C220" s="204" t="s">
        <v>566</v>
      </c>
      <c r="D220" s="204" t="s">
        <v>169</v>
      </c>
      <c r="E220" s="205" t="s">
        <v>500</v>
      </c>
      <c r="F220" s="206" t="s">
        <v>498</v>
      </c>
      <c r="G220" s="207" t="s">
        <v>423</v>
      </c>
      <c r="H220" s="208">
        <v>1</v>
      </c>
      <c r="I220" s="209"/>
      <c r="J220" s="210">
        <f>ROUND(I220*H220,2)</f>
        <v>0</v>
      </c>
      <c r="K220" s="206" t="s">
        <v>183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424</v>
      </c>
      <c r="AT220" s="215" t="s">
        <v>169</v>
      </c>
      <c r="AU220" s="215" t="s">
        <v>83</v>
      </c>
      <c r="AY220" s="17" t="s">
        <v>167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424</v>
      </c>
      <c r="BM220" s="215" t="s">
        <v>633</v>
      </c>
    </row>
    <row r="221" s="2" customFormat="1">
      <c r="A221" s="38"/>
      <c r="B221" s="39"/>
      <c r="C221" s="40"/>
      <c r="D221" s="244" t="s">
        <v>185</v>
      </c>
      <c r="E221" s="40"/>
      <c r="F221" s="245" t="s">
        <v>502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185</v>
      </c>
      <c r="AU221" s="17" t="s">
        <v>83</v>
      </c>
    </row>
    <row r="222" s="2" customFormat="1">
      <c r="A222" s="38"/>
      <c r="B222" s="39"/>
      <c r="C222" s="40"/>
      <c r="D222" s="217" t="s">
        <v>175</v>
      </c>
      <c r="E222" s="40"/>
      <c r="F222" s="218" t="s">
        <v>439</v>
      </c>
      <c r="G222" s="40"/>
      <c r="H222" s="40"/>
      <c r="I222" s="219"/>
      <c r="J222" s="40"/>
      <c r="K222" s="40"/>
      <c r="L222" s="44"/>
      <c r="M222" s="256"/>
      <c r="N222" s="257"/>
      <c r="O222" s="258"/>
      <c r="P222" s="258"/>
      <c r="Q222" s="258"/>
      <c r="R222" s="258"/>
      <c r="S222" s="258"/>
      <c r="T222" s="259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175</v>
      </c>
      <c r="AU222" s="17" t="s">
        <v>83</v>
      </c>
    </row>
    <row r="223" s="2" customFormat="1" ht="6.96" customHeight="1">
      <c r="A223" s="38"/>
      <c r="B223" s="59"/>
      <c r="C223" s="60"/>
      <c r="D223" s="60"/>
      <c r="E223" s="60"/>
      <c r="F223" s="60"/>
      <c r="G223" s="60"/>
      <c r="H223" s="60"/>
      <c r="I223" s="60"/>
      <c r="J223" s="60"/>
      <c r="K223" s="60"/>
      <c r="L223" s="44"/>
      <c r="M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</sheetData>
  <sheetProtection sheet="1" autoFilter="0" formatColumns="0" formatRows="0" objects="1" scenarios="1" spinCount="100000" saltValue="BbOb2jb5TkuWu5YnE55+EWJtGVqtN0ZUzwNEC0wMhkJxi33yRolxk1dCus/og1wLDimG1hC/YJugWG7pOotRHg==" hashValue="E+Ds6+fqHrjyqnFjm/wJTgoQ8muo27G2um4VyzjdsAd6gojjDuZuh0Tj6ljcPuYRTW2QwGc9ZeLgVej21Qp6Cg==" algorithmName="SHA-512" password="CC35"/>
  <autoFilter ref="C91:K222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2_02/121151126"/>
    <hyperlink ref="F99" r:id="rId2" display="https://podminky.urs.cz/item/CS_URS_2022_02/122151101"/>
    <hyperlink ref="F102" r:id="rId3" display="https://podminky.urs.cz/item/CS_URS_2022_02/132151101"/>
    <hyperlink ref="F105" r:id="rId4" display="https://podminky.urs.cz/item/CS_URS_2022_02/162351104"/>
    <hyperlink ref="F111" r:id="rId5" display="https://podminky.urs.cz/item/CS_URS_2022_02/167151111"/>
    <hyperlink ref="F117" r:id="rId6" display="https://podminky.urs.cz/item/CS_URS_2022_02/171152101"/>
    <hyperlink ref="F122" r:id="rId7" display="https://podminky.urs.cz/item/CS_URS_2022_02/171251201"/>
    <hyperlink ref="F126" r:id="rId8" display="https://podminky.urs.cz/item/CS_URS_2022_02/182351123"/>
    <hyperlink ref="F130" r:id="rId9" display="https://podminky.urs.cz/item/CS_URS_2022_02/181451121"/>
    <hyperlink ref="F136" r:id="rId10" display="https://podminky.urs.cz/item/CS_URS_2022_02/270210111"/>
    <hyperlink ref="F141" r:id="rId11" display="https://podminky.urs.cz/item/CS_URS_2022_02/564752111"/>
    <hyperlink ref="F144" r:id="rId12" display="https://podminky.urs.cz/item/CS_URS_2022_02/564851111"/>
    <hyperlink ref="F147" r:id="rId13" display="https://podminky.urs.cz/item/CS_URS_2022_02/565145121"/>
    <hyperlink ref="F150" r:id="rId14" display="https://podminky.urs.cz/item/CS_URS_2022_02/569841111"/>
    <hyperlink ref="F153" r:id="rId15" display="https://podminky.urs.cz/item/CS_URS_2022_02/573111112"/>
    <hyperlink ref="F156" r:id="rId16" display="https://podminky.urs.cz/item/CS_URS_2022_02/573211109"/>
    <hyperlink ref="F159" r:id="rId17" display="https://podminky.urs.cz/item/CS_URS_2022_02/577134121"/>
    <hyperlink ref="F163" r:id="rId18" display="https://podminky.urs.cz/item/CS_URS_2022_02/561041111"/>
    <hyperlink ref="F167" r:id="rId19" display="https://podminky.urs.cz/item/CS_URS_2022_02/916131213"/>
    <hyperlink ref="F172" r:id="rId20" display="https://podminky.urs.cz/item/CS_URS_2022_02/938908411"/>
    <hyperlink ref="F176" r:id="rId21" display="https://podminky.urs.cz/item/CS_URS_2022_02/998225111"/>
    <hyperlink ref="F180" r:id="rId22" display="https://podminky.urs.cz/item/CS_URS_2022_02/011002000"/>
    <hyperlink ref="F183" r:id="rId23" display="https://podminky.urs.cz/item/CS_URS_2022_02/011103000"/>
    <hyperlink ref="F186" r:id="rId24" display="https://podminky.urs.cz/item/CS_URS_2022_02/011203000"/>
    <hyperlink ref="F189" r:id="rId25" display="https://podminky.urs.cz/item/CS_URS_2022_02/011303000"/>
    <hyperlink ref="F192" r:id="rId26" display="https://podminky.urs.cz/item/CS_URS_2022_02/012203000"/>
    <hyperlink ref="F195" r:id="rId27" display="https://podminky.urs.cz/item/CS_URS_2022_02/013254000"/>
    <hyperlink ref="F199" r:id="rId28" display="https://podminky.urs.cz/item/CS_URS_2022_02/020001000"/>
    <hyperlink ref="F203" r:id="rId29" display="https://podminky.urs.cz/item/CS_URS_2022_02/030001000"/>
    <hyperlink ref="F207" r:id="rId30" display="https://podminky.urs.cz/item/CS_URS_2022_02/041002000"/>
    <hyperlink ref="F210" r:id="rId31" display="https://podminky.urs.cz/item/CS_URS_2022_02/043002000"/>
    <hyperlink ref="F213" r:id="rId32" display="https://podminky.urs.cz/item/CS_URS_2022_02/045002000"/>
    <hyperlink ref="F217" r:id="rId33" display="https://podminky.urs.cz/item/CS_URS_2022_02/060001000"/>
    <hyperlink ref="F221" r:id="rId34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634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ROUND((SUM(BE92:BE223)),  2)</f>
        <v>0</v>
      </c>
      <c r="G33" s="38"/>
      <c r="H33" s="38"/>
      <c r="I33" s="148">
        <v>0.20999999999999999</v>
      </c>
      <c r="J33" s="147">
        <f>ROUND(((SUM(BE92:BE223))*I33),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ROUND((SUM(BF92:BF223)),  2)</f>
        <v>0</v>
      </c>
      <c r="G34" s="38"/>
      <c r="H34" s="38"/>
      <c r="I34" s="148">
        <v>0.14999999999999999</v>
      </c>
      <c r="J34" s="147">
        <f>ROUND(((SUM(BF92:BF223))*I34),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ROUND((SUM(BG92:BG223)),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ROUND((SUM(BH92:BH223)),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ROUND((SUM(BI92:BI223)),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SO102.2 - Polní cesta C3 - intravilán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141</v>
      </c>
      <c r="E62" s="174"/>
      <c r="F62" s="174"/>
      <c r="G62" s="174"/>
      <c r="H62" s="174"/>
      <c r="I62" s="174"/>
      <c r="J62" s="175">
        <f>J133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142</v>
      </c>
      <c r="E63" s="174"/>
      <c r="F63" s="174"/>
      <c r="G63" s="174"/>
      <c r="H63" s="174"/>
      <c r="I63" s="174"/>
      <c r="J63" s="175">
        <f>J161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143</v>
      </c>
      <c r="E64" s="174"/>
      <c r="F64" s="174"/>
      <c r="G64" s="174"/>
      <c r="H64" s="174"/>
      <c r="I64" s="174"/>
      <c r="J64" s="175">
        <f>J174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144</v>
      </c>
      <c r="E65" s="174"/>
      <c r="F65" s="174"/>
      <c r="G65" s="174"/>
      <c r="H65" s="174"/>
      <c r="I65" s="174"/>
      <c r="J65" s="175">
        <f>J175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145</v>
      </c>
      <c r="E66" s="168"/>
      <c r="F66" s="168"/>
      <c r="G66" s="168"/>
      <c r="H66" s="168"/>
      <c r="I66" s="168"/>
      <c r="J66" s="169">
        <f>J178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146</v>
      </c>
      <c r="E67" s="174"/>
      <c r="F67" s="174"/>
      <c r="G67" s="174"/>
      <c r="H67" s="174"/>
      <c r="I67" s="174"/>
      <c r="J67" s="175">
        <f>J179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147</v>
      </c>
      <c r="E68" s="174"/>
      <c r="F68" s="174"/>
      <c r="G68" s="174"/>
      <c r="H68" s="174"/>
      <c r="I68" s="174"/>
      <c r="J68" s="175">
        <f>J198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148</v>
      </c>
      <c r="E69" s="174"/>
      <c r="F69" s="174"/>
      <c r="G69" s="174"/>
      <c r="H69" s="174"/>
      <c r="I69" s="174"/>
      <c r="J69" s="175">
        <f>J202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149</v>
      </c>
      <c r="E70" s="174"/>
      <c r="F70" s="174"/>
      <c r="G70" s="174"/>
      <c r="H70" s="174"/>
      <c r="I70" s="174"/>
      <c r="J70" s="175">
        <f>J206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150</v>
      </c>
      <c r="E71" s="174"/>
      <c r="F71" s="174"/>
      <c r="G71" s="174"/>
      <c r="H71" s="174"/>
      <c r="I71" s="174"/>
      <c r="J71" s="175">
        <f>J216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151</v>
      </c>
      <c r="E72" s="174"/>
      <c r="F72" s="174"/>
      <c r="G72" s="174"/>
      <c r="H72" s="174"/>
      <c r="I72" s="174"/>
      <c r="J72" s="175">
        <f>J220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152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Realizace Hynkov I. etapa 20230320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130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SO102.2 - Polní cesta C3 - intravilán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k.ú. Hynkov</v>
      </c>
      <c r="G86" s="40"/>
      <c r="H86" s="40"/>
      <c r="I86" s="32" t="s">
        <v>23</v>
      </c>
      <c r="J86" s="72" t="str">
        <f>IF(J12="","",J12)</f>
        <v>20. 3. 2023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SPÚ Krajský pozemkový úřad pro Olomoucký kraj</v>
      </c>
      <c r="G88" s="40"/>
      <c r="H88" s="40"/>
      <c r="I88" s="32" t="s">
        <v>31</v>
      </c>
      <c r="J88" s="36" t="str">
        <f>E21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AGERIS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153</v>
      </c>
      <c r="D91" s="180" t="s">
        <v>58</v>
      </c>
      <c r="E91" s="180" t="s">
        <v>54</v>
      </c>
      <c r="F91" s="180" t="s">
        <v>55</v>
      </c>
      <c r="G91" s="180" t="s">
        <v>154</v>
      </c>
      <c r="H91" s="180" t="s">
        <v>155</v>
      </c>
      <c r="I91" s="180" t="s">
        <v>156</v>
      </c>
      <c r="J91" s="180" t="s">
        <v>135</v>
      </c>
      <c r="K91" s="181" t="s">
        <v>157</v>
      </c>
      <c r="L91" s="182"/>
      <c r="M91" s="92" t="s">
        <v>19</v>
      </c>
      <c r="N91" s="93" t="s">
        <v>43</v>
      </c>
      <c r="O91" s="93" t="s">
        <v>158</v>
      </c>
      <c r="P91" s="93" t="s">
        <v>159</v>
      </c>
      <c r="Q91" s="93" t="s">
        <v>160</v>
      </c>
      <c r="R91" s="93" t="s">
        <v>161</v>
      </c>
      <c r="S91" s="93" t="s">
        <v>162</v>
      </c>
      <c r="T91" s="94" t="s">
        <v>163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164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P93+P178</f>
        <v>0</v>
      </c>
      <c r="Q92" s="96"/>
      <c r="R92" s="185">
        <f>R93+R178</f>
        <v>303.54639039999995</v>
      </c>
      <c r="S92" s="96"/>
      <c r="T92" s="186">
        <f>T93+T178</f>
        <v>40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136</v>
      </c>
      <c r="BK92" s="187">
        <f>BK93+BK178</f>
        <v>0</v>
      </c>
    </row>
    <row r="93" s="12" customFormat="1" ht="25.92" customHeight="1">
      <c r="A93" s="12"/>
      <c r="B93" s="188"/>
      <c r="C93" s="189"/>
      <c r="D93" s="190" t="s">
        <v>72</v>
      </c>
      <c r="E93" s="191" t="s">
        <v>165</v>
      </c>
      <c r="F93" s="191" t="s">
        <v>166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P94+P133+P161+P174+P175</f>
        <v>0</v>
      </c>
      <c r="Q93" s="196"/>
      <c r="R93" s="197">
        <f>R94+R133+R161+R174+R175</f>
        <v>303.54639039999995</v>
      </c>
      <c r="S93" s="196"/>
      <c r="T93" s="198">
        <f>T94+T133+T161+T174+T175</f>
        <v>40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73</v>
      </c>
      <c r="AY93" s="199" t="s">
        <v>167</v>
      </c>
      <c r="BK93" s="201">
        <f>BK94+BK133+BK161+BK174+BK175</f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81</v>
      </c>
      <c r="F94" s="202" t="s">
        <v>168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SUM(P95:P132)</f>
        <v>0</v>
      </c>
      <c r="Q94" s="196"/>
      <c r="R94" s="197">
        <f>SUM(R95:R132)</f>
        <v>0.0022820000000000002</v>
      </c>
      <c r="S94" s="196"/>
      <c r="T94" s="198">
        <f>SUM(T95:T132)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SUM(BK95:BK132)</f>
        <v>0</v>
      </c>
    </row>
    <row r="95" s="2" customFormat="1" ht="16.5" customHeight="1">
      <c r="A95" s="38"/>
      <c r="B95" s="39"/>
      <c r="C95" s="204" t="s">
        <v>81</v>
      </c>
      <c r="D95" s="204" t="s">
        <v>169</v>
      </c>
      <c r="E95" s="205" t="s">
        <v>180</v>
      </c>
      <c r="F95" s="206" t="s">
        <v>181</v>
      </c>
      <c r="G95" s="207" t="s">
        <v>182</v>
      </c>
      <c r="H95" s="208">
        <v>321.67000000000002</v>
      </c>
      <c r="I95" s="209"/>
      <c r="J95" s="210">
        <f>ROUND(I95*H95,2)</f>
        <v>0</v>
      </c>
      <c r="K95" s="206" t="s">
        <v>183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568</v>
      </c>
    </row>
    <row r="96" s="2" customFormat="1">
      <c r="A96" s="38"/>
      <c r="B96" s="39"/>
      <c r="C96" s="40"/>
      <c r="D96" s="244" t="s">
        <v>185</v>
      </c>
      <c r="E96" s="40"/>
      <c r="F96" s="245" t="s">
        <v>186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185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635</v>
      </c>
      <c r="G97" s="223"/>
      <c r="H97" s="226">
        <v>321.67000000000002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81</v>
      </c>
      <c r="AY97" s="232" t="s">
        <v>167</v>
      </c>
    </row>
    <row r="98" s="2" customFormat="1" ht="21.75" customHeight="1">
      <c r="A98" s="38"/>
      <c r="B98" s="39"/>
      <c r="C98" s="204" t="s">
        <v>83</v>
      </c>
      <c r="D98" s="204" t="s">
        <v>169</v>
      </c>
      <c r="E98" s="205" t="s">
        <v>570</v>
      </c>
      <c r="F98" s="206" t="s">
        <v>571</v>
      </c>
      <c r="G98" s="207" t="s">
        <v>172</v>
      </c>
      <c r="H98" s="208">
        <v>1.901</v>
      </c>
      <c r="I98" s="209"/>
      <c r="J98" s="210">
        <f>ROUND(I98*H98,2)</f>
        <v>0</v>
      </c>
      <c r="K98" s="206" t="s">
        <v>183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173</v>
      </c>
      <c r="AT98" s="215" t="s">
        <v>169</v>
      </c>
      <c r="AU98" s="215" t="s">
        <v>83</v>
      </c>
      <c r="AY98" s="17" t="s">
        <v>167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173</v>
      </c>
      <c r="BM98" s="215" t="s">
        <v>572</v>
      </c>
    </row>
    <row r="99" s="2" customFormat="1">
      <c r="A99" s="38"/>
      <c r="B99" s="39"/>
      <c r="C99" s="40"/>
      <c r="D99" s="244" t="s">
        <v>185</v>
      </c>
      <c r="E99" s="40"/>
      <c r="F99" s="245" t="s">
        <v>573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185</v>
      </c>
      <c r="AU99" s="17" t="s">
        <v>83</v>
      </c>
    </row>
    <row r="100" s="13" customFormat="1">
      <c r="A100" s="13"/>
      <c r="B100" s="222"/>
      <c r="C100" s="223"/>
      <c r="D100" s="217" t="s">
        <v>177</v>
      </c>
      <c r="E100" s="224" t="s">
        <v>19</v>
      </c>
      <c r="F100" s="225" t="s">
        <v>636</v>
      </c>
      <c r="G100" s="223"/>
      <c r="H100" s="226">
        <v>1.901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177</v>
      </c>
      <c r="AU100" s="232" t="s">
        <v>83</v>
      </c>
      <c r="AV100" s="13" t="s">
        <v>83</v>
      </c>
      <c r="AW100" s="13" t="s">
        <v>33</v>
      </c>
      <c r="AX100" s="13" t="s">
        <v>81</v>
      </c>
      <c r="AY100" s="232" t="s">
        <v>167</v>
      </c>
    </row>
    <row r="101" s="2" customFormat="1" ht="24.15" customHeight="1">
      <c r="A101" s="38"/>
      <c r="B101" s="39"/>
      <c r="C101" s="204" t="s">
        <v>188</v>
      </c>
      <c r="D101" s="204" t="s">
        <v>169</v>
      </c>
      <c r="E101" s="205" t="s">
        <v>195</v>
      </c>
      <c r="F101" s="206" t="s">
        <v>196</v>
      </c>
      <c r="G101" s="207" t="s">
        <v>172</v>
      </c>
      <c r="H101" s="208">
        <v>24</v>
      </c>
      <c r="I101" s="209"/>
      <c r="J101" s="210">
        <f>ROUND(I101*H101,2)</f>
        <v>0</v>
      </c>
      <c r="K101" s="206" t="s">
        <v>183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173</v>
      </c>
      <c r="AT101" s="215" t="s">
        <v>169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637</v>
      </c>
    </row>
    <row r="102" s="2" customFormat="1">
      <c r="A102" s="38"/>
      <c r="B102" s="39"/>
      <c r="C102" s="40"/>
      <c r="D102" s="244" t="s">
        <v>185</v>
      </c>
      <c r="E102" s="40"/>
      <c r="F102" s="245" t="s">
        <v>198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185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638</v>
      </c>
      <c r="G103" s="223"/>
      <c r="H103" s="226">
        <v>24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37.8" customHeight="1">
      <c r="A104" s="38"/>
      <c r="B104" s="39"/>
      <c r="C104" s="204" t="s">
        <v>173</v>
      </c>
      <c r="D104" s="204" t="s">
        <v>169</v>
      </c>
      <c r="E104" s="205" t="s">
        <v>207</v>
      </c>
      <c r="F104" s="206" t="s">
        <v>208</v>
      </c>
      <c r="G104" s="207" t="s">
        <v>172</v>
      </c>
      <c r="H104" s="208">
        <v>33.372999999999998</v>
      </c>
      <c r="I104" s="209"/>
      <c r="J104" s="210">
        <f>ROUND(I104*H104,2)</f>
        <v>0</v>
      </c>
      <c r="K104" s="206" t="s">
        <v>183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173</v>
      </c>
      <c r="AT104" s="215" t="s">
        <v>169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577</v>
      </c>
    </row>
    <row r="105" s="2" customFormat="1">
      <c r="A105" s="38"/>
      <c r="B105" s="39"/>
      <c r="C105" s="40"/>
      <c r="D105" s="244" t="s">
        <v>185</v>
      </c>
      <c r="E105" s="40"/>
      <c r="F105" s="245" t="s">
        <v>210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185</v>
      </c>
      <c r="AU105" s="17" t="s">
        <v>83</v>
      </c>
    </row>
    <row r="106" s="13" customFormat="1">
      <c r="A106" s="13"/>
      <c r="B106" s="222"/>
      <c r="C106" s="223"/>
      <c r="D106" s="217" t="s">
        <v>177</v>
      </c>
      <c r="E106" s="224" t="s">
        <v>19</v>
      </c>
      <c r="F106" s="225" t="s">
        <v>639</v>
      </c>
      <c r="G106" s="223"/>
      <c r="H106" s="226">
        <v>1.901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177</v>
      </c>
      <c r="AU106" s="232" t="s">
        <v>83</v>
      </c>
      <c r="AV106" s="13" t="s">
        <v>83</v>
      </c>
      <c r="AW106" s="13" t="s">
        <v>33</v>
      </c>
      <c r="AX106" s="13" t="s">
        <v>73</v>
      </c>
      <c r="AY106" s="232" t="s">
        <v>167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640</v>
      </c>
      <c r="G107" s="223"/>
      <c r="H107" s="226">
        <v>31.472000000000001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73</v>
      </c>
      <c r="AY107" s="232" t="s">
        <v>167</v>
      </c>
    </row>
    <row r="108" s="14" customFormat="1">
      <c r="A108" s="14"/>
      <c r="B108" s="233"/>
      <c r="C108" s="234"/>
      <c r="D108" s="217" t="s">
        <v>177</v>
      </c>
      <c r="E108" s="235" t="s">
        <v>19</v>
      </c>
      <c r="F108" s="236" t="s">
        <v>179</v>
      </c>
      <c r="G108" s="234"/>
      <c r="H108" s="237">
        <v>33.372999999999998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3" t="s">
        <v>177</v>
      </c>
      <c r="AU108" s="243" t="s">
        <v>83</v>
      </c>
      <c r="AV108" s="14" t="s">
        <v>173</v>
      </c>
      <c r="AW108" s="14" t="s">
        <v>33</v>
      </c>
      <c r="AX108" s="14" t="s">
        <v>81</v>
      </c>
      <c r="AY108" s="243" t="s">
        <v>167</v>
      </c>
    </row>
    <row r="109" s="2" customFormat="1" ht="24.15" customHeight="1">
      <c r="A109" s="38"/>
      <c r="B109" s="39"/>
      <c r="C109" s="204" t="s">
        <v>200</v>
      </c>
      <c r="D109" s="204" t="s">
        <v>169</v>
      </c>
      <c r="E109" s="205" t="s">
        <v>214</v>
      </c>
      <c r="F109" s="206" t="s">
        <v>215</v>
      </c>
      <c r="G109" s="207" t="s">
        <v>172</v>
      </c>
      <c r="H109" s="208">
        <v>33.372999999999998</v>
      </c>
      <c r="I109" s="209"/>
      <c r="J109" s="210">
        <f>ROUND(I109*H109,2)</f>
        <v>0</v>
      </c>
      <c r="K109" s="206" t="s">
        <v>183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173</v>
      </c>
      <c r="AT109" s="215" t="s">
        <v>169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581</v>
      </c>
    </row>
    <row r="110" s="2" customFormat="1">
      <c r="A110" s="38"/>
      <c r="B110" s="39"/>
      <c r="C110" s="40"/>
      <c r="D110" s="244" t="s">
        <v>185</v>
      </c>
      <c r="E110" s="40"/>
      <c r="F110" s="245" t="s">
        <v>217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185</v>
      </c>
      <c r="AU110" s="17" t="s">
        <v>83</v>
      </c>
    </row>
    <row r="111" s="2" customFormat="1">
      <c r="A111" s="38"/>
      <c r="B111" s="39"/>
      <c r="C111" s="40"/>
      <c r="D111" s="217" t="s">
        <v>175</v>
      </c>
      <c r="E111" s="40"/>
      <c r="F111" s="218" t="s">
        <v>218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175</v>
      </c>
      <c r="AU111" s="17" t="s">
        <v>83</v>
      </c>
    </row>
    <row r="112" s="13" customFormat="1">
      <c r="A112" s="13"/>
      <c r="B112" s="222"/>
      <c r="C112" s="223"/>
      <c r="D112" s="217" t="s">
        <v>177</v>
      </c>
      <c r="E112" s="224" t="s">
        <v>19</v>
      </c>
      <c r="F112" s="225" t="s">
        <v>641</v>
      </c>
      <c r="G112" s="223"/>
      <c r="H112" s="226">
        <v>1.901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177</v>
      </c>
      <c r="AU112" s="232" t="s">
        <v>83</v>
      </c>
      <c r="AV112" s="13" t="s">
        <v>83</v>
      </c>
      <c r="AW112" s="13" t="s">
        <v>33</v>
      </c>
      <c r="AX112" s="13" t="s">
        <v>73</v>
      </c>
      <c r="AY112" s="232" t="s">
        <v>167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642</v>
      </c>
      <c r="G113" s="223"/>
      <c r="H113" s="226">
        <v>31.472000000000001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73</v>
      </c>
      <c r="AY113" s="232" t="s">
        <v>167</v>
      </c>
    </row>
    <row r="114" s="14" customFormat="1">
      <c r="A114" s="14"/>
      <c r="B114" s="233"/>
      <c r="C114" s="234"/>
      <c r="D114" s="217" t="s">
        <v>177</v>
      </c>
      <c r="E114" s="235" t="s">
        <v>19</v>
      </c>
      <c r="F114" s="236" t="s">
        <v>179</v>
      </c>
      <c r="G114" s="234"/>
      <c r="H114" s="237">
        <v>33.372999999999998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3" t="s">
        <v>177</v>
      </c>
      <c r="AU114" s="243" t="s">
        <v>83</v>
      </c>
      <c r="AV114" s="14" t="s">
        <v>173</v>
      </c>
      <c r="AW114" s="14" t="s">
        <v>33</v>
      </c>
      <c r="AX114" s="14" t="s">
        <v>81</v>
      </c>
      <c r="AY114" s="243" t="s">
        <v>167</v>
      </c>
    </row>
    <row r="115" s="2" customFormat="1" ht="24.15" customHeight="1">
      <c r="A115" s="38"/>
      <c r="B115" s="39"/>
      <c r="C115" s="204" t="s">
        <v>206</v>
      </c>
      <c r="D115" s="204" t="s">
        <v>169</v>
      </c>
      <c r="E115" s="205" t="s">
        <v>226</v>
      </c>
      <c r="F115" s="206" t="s">
        <v>227</v>
      </c>
      <c r="G115" s="207" t="s">
        <v>172</v>
      </c>
      <c r="H115" s="208">
        <v>33.372999999999998</v>
      </c>
      <c r="I115" s="209"/>
      <c r="J115" s="210">
        <f>ROUND(I115*H115,2)</f>
        <v>0</v>
      </c>
      <c r="K115" s="206" t="s">
        <v>183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173</v>
      </c>
      <c r="AT115" s="215" t="s">
        <v>169</v>
      </c>
      <c r="AU115" s="215" t="s">
        <v>83</v>
      </c>
      <c r="AY115" s="17" t="s">
        <v>167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173</v>
      </c>
      <c r="BM115" s="215" t="s">
        <v>582</v>
      </c>
    </row>
    <row r="116" s="2" customFormat="1">
      <c r="A116" s="38"/>
      <c r="B116" s="39"/>
      <c r="C116" s="40"/>
      <c r="D116" s="244" t="s">
        <v>185</v>
      </c>
      <c r="E116" s="40"/>
      <c r="F116" s="245" t="s">
        <v>229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185</v>
      </c>
      <c r="AU116" s="17" t="s">
        <v>83</v>
      </c>
    </row>
    <row r="117" s="13" customFormat="1">
      <c r="A117" s="13"/>
      <c r="B117" s="222"/>
      <c r="C117" s="223"/>
      <c r="D117" s="217" t="s">
        <v>177</v>
      </c>
      <c r="E117" s="224" t="s">
        <v>19</v>
      </c>
      <c r="F117" s="225" t="s">
        <v>643</v>
      </c>
      <c r="G117" s="223"/>
      <c r="H117" s="226">
        <v>1.901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177</v>
      </c>
      <c r="AU117" s="232" t="s">
        <v>83</v>
      </c>
      <c r="AV117" s="13" t="s">
        <v>83</v>
      </c>
      <c r="AW117" s="13" t="s">
        <v>33</v>
      </c>
      <c r="AX117" s="13" t="s">
        <v>73</v>
      </c>
      <c r="AY117" s="232" t="s">
        <v>167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644</v>
      </c>
      <c r="G118" s="223"/>
      <c r="H118" s="226">
        <v>31.472000000000001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4" customFormat="1">
      <c r="A119" s="14"/>
      <c r="B119" s="233"/>
      <c r="C119" s="234"/>
      <c r="D119" s="217" t="s">
        <v>177</v>
      </c>
      <c r="E119" s="235" t="s">
        <v>19</v>
      </c>
      <c r="F119" s="236" t="s">
        <v>179</v>
      </c>
      <c r="G119" s="234"/>
      <c r="H119" s="237">
        <v>33.372999999999998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177</v>
      </c>
      <c r="AU119" s="243" t="s">
        <v>83</v>
      </c>
      <c r="AV119" s="14" t="s">
        <v>173</v>
      </c>
      <c r="AW119" s="14" t="s">
        <v>33</v>
      </c>
      <c r="AX119" s="14" t="s">
        <v>81</v>
      </c>
      <c r="AY119" s="243" t="s">
        <v>167</v>
      </c>
    </row>
    <row r="120" s="2" customFormat="1" ht="24.15" customHeight="1">
      <c r="A120" s="38"/>
      <c r="B120" s="39"/>
      <c r="C120" s="204" t="s">
        <v>213</v>
      </c>
      <c r="D120" s="204" t="s">
        <v>169</v>
      </c>
      <c r="E120" s="205" t="s">
        <v>221</v>
      </c>
      <c r="F120" s="206" t="s">
        <v>222</v>
      </c>
      <c r="G120" s="207" t="s">
        <v>172</v>
      </c>
      <c r="H120" s="208">
        <v>1.901</v>
      </c>
      <c r="I120" s="209"/>
      <c r="J120" s="210">
        <f>ROUND(I120*H120,2)</f>
        <v>0</v>
      </c>
      <c r="K120" s="206" t="s">
        <v>183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173</v>
      </c>
      <c r="AT120" s="215" t="s">
        <v>169</v>
      </c>
      <c r="AU120" s="215" t="s">
        <v>83</v>
      </c>
      <c r="AY120" s="17" t="s">
        <v>167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173</v>
      </c>
      <c r="BM120" s="215" t="s">
        <v>585</v>
      </c>
    </row>
    <row r="121" s="2" customFormat="1">
      <c r="A121" s="38"/>
      <c r="B121" s="39"/>
      <c r="C121" s="40"/>
      <c r="D121" s="244" t="s">
        <v>185</v>
      </c>
      <c r="E121" s="40"/>
      <c r="F121" s="245" t="s">
        <v>224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185</v>
      </c>
      <c r="AU121" s="17" t="s">
        <v>83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645</v>
      </c>
      <c r="G122" s="223"/>
      <c r="H122" s="226">
        <v>1.901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4" customFormat="1">
      <c r="A123" s="14"/>
      <c r="B123" s="233"/>
      <c r="C123" s="234"/>
      <c r="D123" s="217" t="s">
        <v>177</v>
      </c>
      <c r="E123" s="235" t="s">
        <v>19</v>
      </c>
      <c r="F123" s="236" t="s">
        <v>179</v>
      </c>
      <c r="G123" s="234"/>
      <c r="H123" s="237">
        <v>1.901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3" t="s">
        <v>177</v>
      </c>
      <c r="AU123" s="243" t="s">
        <v>83</v>
      </c>
      <c r="AV123" s="14" t="s">
        <v>173</v>
      </c>
      <c r="AW123" s="14" t="s">
        <v>33</v>
      </c>
      <c r="AX123" s="14" t="s">
        <v>81</v>
      </c>
      <c r="AY123" s="243" t="s">
        <v>167</v>
      </c>
    </row>
    <row r="124" s="2" customFormat="1" ht="24.15" customHeight="1">
      <c r="A124" s="38"/>
      <c r="B124" s="39"/>
      <c r="C124" s="204" t="s">
        <v>220</v>
      </c>
      <c r="D124" s="204" t="s">
        <v>169</v>
      </c>
      <c r="E124" s="205" t="s">
        <v>259</v>
      </c>
      <c r="F124" s="206" t="s">
        <v>260</v>
      </c>
      <c r="G124" s="207" t="s">
        <v>182</v>
      </c>
      <c r="H124" s="208">
        <v>91.280000000000001</v>
      </c>
      <c r="I124" s="209"/>
      <c r="J124" s="210">
        <f>ROUND(I124*H124,2)</f>
        <v>0</v>
      </c>
      <c r="K124" s="206" t="s">
        <v>183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173</v>
      </c>
      <c r="AT124" s="215" t="s">
        <v>169</v>
      </c>
      <c r="AU124" s="215" t="s">
        <v>83</v>
      </c>
      <c r="AY124" s="17" t="s">
        <v>167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173</v>
      </c>
      <c r="BM124" s="215" t="s">
        <v>646</v>
      </c>
    </row>
    <row r="125" s="2" customFormat="1">
      <c r="A125" s="38"/>
      <c r="B125" s="39"/>
      <c r="C125" s="40"/>
      <c r="D125" s="244" t="s">
        <v>185</v>
      </c>
      <c r="E125" s="40"/>
      <c r="F125" s="245" t="s">
        <v>262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185</v>
      </c>
      <c r="AU125" s="17" t="s">
        <v>83</v>
      </c>
    </row>
    <row r="126" s="13" customFormat="1">
      <c r="A126" s="13"/>
      <c r="B126" s="222"/>
      <c r="C126" s="223"/>
      <c r="D126" s="217" t="s">
        <v>177</v>
      </c>
      <c r="E126" s="224" t="s">
        <v>19</v>
      </c>
      <c r="F126" s="225" t="s">
        <v>647</v>
      </c>
      <c r="G126" s="223"/>
      <c r="H126" s="226">
        <v>91.280000000000001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177</v>
      </c>
      <c r="AU126" s="232" t="s">
        <v>83</v>
      </c>
      <c r="AV126" s="13" t="s">
        <v>83</v>
      </c>
      <c r="AW126" s="13" t="s">
        <v>33</v>
      </c>
      <c r="AX126" s="13" t="s">
        <v>81</v>
      </c>
      <c r="AY126" s="232" t="s">
        <v>167</v>
      </c>
    </row>
    <row r="127" s="2" customFormat="1" ht="16.5" customHeight="1">
      <c r="A127" s="38"/>
      <c r="B127" s="39"/>
      <c r="C127" s="246" t="s">
        <v>225</v>
      </c>
      <c r="D127" s="246" t="s">
        <v>252</v>
      </c>
      <c r="E127" s="247" t="s">
        <v>253</v>
      </c>
      <c r="F127" s="248" t="s">
        <v>254</v>
      </c>
      <c r="G127" s="249" t="s">
        <v>255</v>
      </c>
      <c r="H127" s="250">
        <v>2.282</v>
      </c>
      <c r="I127" s="251"/>
      <c r="J127" s="252">
        <f>ROUND(I127*H127,2)</f>
        <v>0</v>
      </c>
      <c r="K127" s="248" t="s">
        <v>183</v>
      </c>
      <c r="L127" s="253"/>
      <c r="M127" s="254" t="s">
        <v>19</v>
      </c>
      <c r="N127" s="255" t="s">
        <v>44</v>
      </c>
      <c r="O127" s="84"/>
      <c r="P127" s="213">
        <f>O127*H127</f>
        <v>0</v>
      </c>
      <c r="Q127" s="213">
        <v>0.001</v>
      </c>
      <c r="R127" s="213">
        <f>Q127*H127</f>
        <v>0.0022820000000000002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220</v>
      </c>
      <c r="AT127" s="215" t="s">
        <v>252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173</v>
      </c>
      <c r="BM127" s="215" t="s">
        <v>595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648</v>
      </c>
      <c r="G128" s="223"/>
      <c r="H128" s="226">
        <v>2.282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81</v>
      </c>
      <c r="AY128" s="232" t="s">
        <v>167</v>
      </c>
    </row>
    <row r="129" s="2" customFormat="1" ht="24.15" customHeight="1">
      <c r="A129" s="38"/>
      <c r="B129" s="39"/>
      <c r="C129" s="204" t="s">
        <v>231</v>
      </c>
      <c r="D129" s="204" t="s">
        <v>169</v>
      </c>
      <c r="E129" s="205" t="s">
        <v>587</v>
      </c>
      <c r="F129" s="206" t="s">
        <v>588</v>
      </c>
      <c r="G129" s="207" t="s">
        <v>182</v>
      </c>
      <c r="H129" s="208">
        <v>1286.6800000000001</v>
      </c>
      <c r="I129" s="209"/>
      <c r="J129" s="210">
        <f>ROUND(I129*H129,2)</f>
        <v>0</v>
      </c>
      <c r="K129" s="206" t="s">
        <v>183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169</v>
      </c>
      <c r="AU129" s="215" t="s">
        <v>83</v>
      </c>
      <c r="AY129" s="17" t="s">
        <v>167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173</v>
      </c>
      <c r="BM129" s="215" t="s">
        <v>589</v>
      </c>
    </row>
    <row r="130" s="2" customFormat="1">
      <c r="A130" s="38"/>
      <c r="B130" s="39"/>
      <c r="C130" s="40"/>
      <c r="D130" s="244" t="s">
        <v>185</v>
      </c>
      <c r="E130" s="40"/>
      <c r="F130" s="245" t="s">
        <v>590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185</v>
      </c>
      <c r="AU130" s="17" t="s">
        <v>83</v>
      </c>
    </row>
    <row r="131" s="2" customFormat="1">
      <c r="A131" s="38"/>
      <c r="B131" s="39"/>
      <c r="C131" s="40"/>
      <c r="D131" s="217" t="s">
        <v>175</v>
      </c>
      <c r="E131" s="40"/>
      <c r="F131" s="218" t="s">
        <v>591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175</v>
      </c>
      <c r="AU131" s="17" t="s">
        <v>83</v>
      </c>
    </row>
    <row r="132" s="13" customFormat="1">
      <c r="A132" s="13"/>
      <c r="B132" s="222"/>
      <c r="C132" s="223"/>
      <c r="D132" s="217" t="s">
        <v>177</v>
      </c>
      <c r="E132" s="224" t="s">
        <v>19</v>
      </c>
      <c r="F132" s="225" t="s">
        <v>649</v>
      </c>
      <c r="G132" s="223"/>
      <c r="H132" s="226">
        <v>1286.6800000000001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177</v>
      </c>
      <c r="AU132" s="232" t="s">
        <v>83</v>
      </c>
      <c r="AV132" s="13" t="s">
        <v>83</v>
      </c>
      <c r="AW132" s="13" t="s">
        <v>33</v>
      </c>
      <c r="AX132" s="13" t="s">
        <v>81</v>
      </c>
      <c r="AY132" s="232" t="s">
        <v>167</v>
      </c>
    </row>
    <row r="133" s="12" customFormat="1" ht="22.8" customHeight="1">
      <c r="A133" s="12"/>
      <c r="B133" s="188"/>
      <c r="C133" s="189"/>
      <c r="D133" s="190" t="s">
        <v>72</v>
      </c>
      <c r="E133" s="202" t="s">
        <v>200</v>
      </c>
      <c r="F133" s="202" t="s">
        <v>284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SUM(P134:P160)</f>
        <v>0</v>
      </c>
      <c r="Q133" s="196"/>
      <c r="R133" s="197">
        <f>SUM(R134:R160)</f>
        <v>294.66250839999998</v>
      </c>
      <c r="S133" s="196"/>
      <c r="T133" s="198">
        <f>SUM(T134:T160)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9" t="s">
        <v>81</v>
      </c>
      <c r="AT133" s="200" t="s">
        <v>72</v>
      </c>
      <c r="AU133" s="200" t="s">
        <v>81</v>
      </c>
      <c r="AY133" s="199" t="s">
        <v>167</v>
      </c>
      <c r="BK133" s="201">
        <f>SUM(BK134:BK160)</f>
        <v>0</v>
      </c>
    </row>
    <row r="134" s="2" customFormat="1" ht="21.75" customHeight="1">
      <c r="A134" s="38"/>
      <c r="B134" s="39"/>
      <c r="C134" s="204" t="s">
        <v>237</v>
      </c>
      <c r="D134" s="204" t="s">
        <v>169</v>
      </c>
      <c r="E134" s="205" t="s">
        <v>286</v>
      </c>
      <c r="F134" s="206" t="s">
        <v>287</v>
      </c>
      <c r="G134" s="207" t="s">
        <v>182</v>
      </c>
      <c r="H134" s="208">
        <v>299.04000000000002</v>
      </c>
      <c r="I134" s="209"/>
      <c r="J134" s="210">
        <f>ROUND(I134*H134,2)</f>
        <v>0</v>
      </c>
      <c r="K134" s="206" t="s">
        <v>183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0.36834</v>
      </c>
      <c r="R134" s="213">
        <f>Q134*H134</f>
        <v>110.14839360000001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173</v>
      </c>
      <c r="AT134" s="215" t="s">
        <v>169</v>
      </c>
      <c r="AU134" s="215" t="s">
        <v>83</v>
      </c>
      <c r="AY134" s="17" t="s">
        <v>167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173</v>
      </c>
      <c r="BM134" s="215" t="s">
        <v>598</v>
      </c>
    </row>
    <row r="135" s="2" customFormat="1">
      <c r="A135" s="38"/>
      <c r="B135" s="39"/>
      <c r="C135" s="40"/>
      <c r="D135" s="244" t="s">
        <v>185</v>
      </c>
      <c r="E135" s="40"/>
      <c r="F135" s="245" t="s">
        <v>289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185</v>
      </c>
      <c r="AU135" s="17" t="s">
        <v>83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650</v>
      </c>
      <c r="G136" s="223"/>
      <c r="H136" s="226">
        <v>299.04000000000002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81</v>
      </c>
      <c r="AY136" s="232" t="s">
        <v>167</v>
      </c>
    </row>
    <row r="137" s="2" customFormat="1" ht="21.75" customHeight="1">
      <c r="A137" s="38"/>
      <c r="B137" s="39"/>
      <c r="C137" s="204" t="s">
        <v>245</v>
      </c>
      <c r="D137" s="204" t="s">
        <v>169</v>
      </c>
      <c r="E137" s="205" t="s">
        <v>292</v>
      </c>
      <c r="F137" s="206" t="s">
        <v>293</v>
      </c>
      <c r="G137" s="207" t="s">
        <v>182</v>
      </c>
      <c r="H137" s="208">
        <v>315.98000000000002</v>
      </c>
      <c r="I137" s="209"/>
      <c r="J137" s="210">
        <f>ROUND(I137*H137,2)</f>
        <v>0</v>
      </c>
      <c r="K137" s="206" t="s">
        <v>183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0.34499999999999997</v>
      </c>
      <c r="R137" s="213">
        <f>Q137*H137</f>
        <v>109.01309999999999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173</v>
      </c>
      <c r="AT137" s="215" t="s">
        <v>169</v>
      </c>
      <c r="AU137" s="215" t="s">
        <v>83</v>
      </c>
      <c r="AY137" s="17" t="s">
        <v>167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173</v>
      </c>
      <c r="BM137" s="215" t="s">
        <v>600</v>
      </c>
    </row>
    <row r="138" s="2" customFormat="1">
      <c r="A138" s="38"/>
      <c r="B138" s="39"/>
      <c r="C138" s="40"/>
      <c r="D138" s="244" t="s">
        <v>185</v>
      </c>
      <c r="E138" s="40"/>
      <c r="F138" s="245" t="s">
        <v>295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185</v>
      </c>
      <c r="AU138" s="17" t="s">
        <v>83</v>
      </c>
    </row>
    <row r="139" s="13" customFormat="1">
      <c r="A139" s="13"/>
      <c r="B139" s="222"/>
      <c r="C139" s="223"/>
      <c r="D139" s="217" t="s">
        <v>177</v>
      </c>
      <c r="E139" s="224" t="s">
        <v>19</v>
      </c>
      <c r="F139" s="225" t="s">
        <v>651</v>
      </c>
      <c r="G139" s="223"/>
      <c r="H139" s="226">
        <v>315.98000000000002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177</v>
      </c>
      <c r="AU139" s="232" t="s">
        <v>83</v>
      </c>
      <c r="AV139" s="13" t="s">
        <v>83</v>
      </c>
      <c r="AW139" s="13" t="s">
        <v>33</v>
      </c>
      <c r="AX139" s="13" t="s">
        <v>81</v>
      </c>
      <c r="AY139" s="232" t="s">
        <v>167</v>
      </c>
    </row>
    <row r="140" s="2" customFormat="1" ht="24.15" customHeight="1">
      <c r="A140" s="38"/>
      <c r="B140" s="39"/>
      <c r="C140" s="204" t="s">
        <v>251</v>
      </c>
      <c r="D140" s="204" t="s">
        <v>169</v>
      </c>
      <c r="E140" s="205" t="s">
        <v>298</v>
      </c>
      <c r="F140" s="206" t="s">
        <v>299</v>
      </c>
      <c r="G140" s="207" t="s">
        <v>182</v>
      </c>
      <c r="H140" s="208">
        <v>232.12000000000001</v>
      </c>
      <c r="I140" s="209"/>
      <c r="J140" s="210">
        <f>ROUND(I140*H140,2)</f>
        <v>0</v>
      </c>
      <c r="K140" s="206" t="s">
        <v>183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0.15826000000000001</v>
      </c>
      <c r="R140" s="213">
        <f>Q140*H140</f>
        <v>36.735311200000005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173</v>
      </c>
      <c r="AT140" s="215" t="s">
        <v>169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602</v>
      </c>
    </row>
    <row r="141" s="2" customFormat="1">
      <c r="A141" s="38"/>
      <c r="B141" s="39"/>
      <c r="C141" s="40"/>
      <c r="D141" s="244" t="s">
        <v>185</v>
      </c>
      <c r="E141" s="40"/>
      <c r="F141" s="245" t="s">
        <v>301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652</v>
      </c>
      <c r="G142" s="223"/>
      <c r="H142" s="226">
        <v>232.12000000000001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81</v>
      </c>
      <c r="AY142" s="232" t="s">
        <v>167</v>
      </c>
    </row>
    <row r="143" s="2" customFormat="1" ht="21.75" customHeight="1">
      <c r="A143" s="38"/>
      <c r="B143" s="39"/>
      <c r="C143" s="204" t="s">
        <v>258</v>
      </c>
      <c r="D143" s="204" t="s">
        <v>169</v>
      </c>
      <c r="E143" s="205" t="s">
        <v>303</v>
      </c>
      <c r="F143" s="206" t="s">
        <v>304</v>
      </c>
      <c r="G143" s="207" t="s">
        <v>182</v>
      </c>
      <c r="H143" s="208">
        <v>49</v>
      </c>
      <c r="I143" s="209"/>
      <c r="J143" s="210">
        <f>ROUND(I143*H143,2)</f>
        <v>0</v>
      </c>
      <c r="K143" s="206" t="s">
        <v>183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0.27600000000000002</v>
      </c>
      <c r="R143" s="213">
        <f>Q143*H143</f>
        <v>13.524000000000001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173</v>
      </c>
      <c r="AT143" s="215" t="s">
        <v>169</v>
      </c>
      <c r="AU143" s="215" t="s">
        <v>83</v>
      </c>
      <c r="AY143" s="17" t="s">
        <v>167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173</v>
      </c>
      <c r="BM143" s="215" t="s">
        <v>604</v>
      </c>
    </row>
    <row r="144" s="2" customFormat="1">
      <c r="A144" s="38"/>
      <c r="B144" s="39"/>
      <c r="C144" s="40"/>
      <c r="D144" s="244" t="s">
        <v>185</v>
      </c>
      <c r="E144" s="40"/>
      <c r="F144" s="245" t="s">
        <v>306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185</v>
      </c>
      <c r="AU144" s="17" t="s">
        <v>83</v>
      </c>
    </row>
    <row r="145" s="13" customFormat="1">
      <c r="A145" s="13"/>
      <c r="B145" s="222"/>
      <c r="C145" s="223"/>
      <c r="D145" s="217" t="s">
        <v>177</v>
      </c>
      <c r="E145" s="224" t="s">
        <v>19</v>
      </c>
      <c r="F145" s="225" t="s">
        <v>653</v>
      </c>
      <c r="G145" s="223"/>
      <c r="H145" s="226">
        <v>49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177</v>
      </c>
      <c r="AU145" s="232" t="s">
        <v>83</v>
      </c>
      <c r="AV145" s="13" t="s">
        <v>83</v>
      </c>
      <c r="AW145" s="13" t="s">
        <v>33</v>
      </c>
      <c r="AX145" s="13" t="s">
        <v>81</v>
      </c>
      <c r="AY145" s="232" t="s">
        <v>167</v>
      </c>
    </row>
    <row r="146" s="2" customFormat="1" ht="16.5" customHeight="1">
      <c r="A146" s="38"/>
      <c r="B146" s="39"/>
      <c r="C146" s="204" t="s">
        <v>8</v>
      </c>
      <c r="D146" s="204" t="s">
        <v>169</v>
      </c>
      <c r="E146" s="205" t="s">
        <v>309</v>
      </c>
      <c r="F146" s="206" t="s">
        <v>310</v>
      </c>
      <c r="G146" s="207" t="s">
        <v>182</v>
      </c>
      <c r="H146" s="208">
        <v>232.12000000000001</v>
      </c>
      <c r="I146" s="209"/>
      <c r="J146" s="210">
        <f>ROUND(I146*H146,2)</f>
        <v>0</v>
      </c>
      <c r="K146" s="206" t="s">
        <v>183</v>
      </c>
      <c r="L146" s="44"/>
      <c r="M146" s="211" t="s">
        <v>19</v>
      </c>
      <c r="N146" s="212" t="s">
        <v>44</v>
      </c>
      <c r="O146" s="84"/>
      <c r="P146" s="213">
        <f>O146*H146</f>
        <v>0</v>
      </c>
      <c r="Q146" s="213">
        <v>0.0060099999999999997</v>
      </c>
      <c r="R146" s="213">
        <f>Q146*H146</f>
        <v>1.3950411999999999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173</v>
      </c>
      <c r="AT146" s="215" t="s">
        <v>169</v>
      </c>
      <c r="AU146" s="215" t="s">
        <v>83</v>
      </c>
      <c r="AY146" s="17" t="s">
        <v>167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173</v>
      </c>
      <c r="BM146" s="215" t="s">
        <v>606</v>
      </c>
    </row>
    <row r="147" s="2" customFormat="1">
      <c r="A147" s="38"/>
      <c r="B147" s="39"/>
      <c r="C147" s="40"/>
      <c r="D147" s="244" t="s">
        <v>185</v>
      </c>
      <c r="E147" s="40"/>
      <c r="F147" s="245" t="s">
        <v>312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185</v>
      </c>
      <c r="AU147" s="17" t="s">
        <v>83</v>
      </c>
    </row>
    <row r="148" s="13" customFormat="1">
      <c r="A148" s="13"/>
      <c r="B148" s="222"/>
      <c r="C148" s="223"/>
      <c r="D148" s="217" t="s">
        <v>177</v>
      </c>
      <c r="E148" s="224" t="s">
        <v>19</v>
      </c>
      <c r="F148" s="225" t="s">
        <v>654</v>
      </c>
      <c r="G148" s="223"/>
      <c r="H148" s="226">
        <v>232.12000000000001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33</v>
      </c>
      <c r="AX148" s="13" t="s">
        <v>81</v>
      </c>
      <c r="AY148" s="232" t="s">
        <v>167</v>
      </c>
    </row>
    <row r="149" s="2" customFormat="1" ht="16.5" customHeight="1">
      <c r="A149" s="38"/>
      <c r="B149" s="39"/>
      <c r="C149" s="204" t="s">
        <v>271</v>
      </c>
      <c r="D149" s="204" t="s">
        <v>169</v>
      </c>
      <c r="E149" s="205" t="s">
        <v>315</v>
      </c>
      <c r="F149" s="206" t="s">
        <v>316</v>
      </c>
      <c r="G149" s="207" t="s">
        <v>182</v>
      </c>
      <c r="H149" s="208">
        <v>228.75999999999999</v>
      </c>
      <c r="I149" s="209"/>
      <c r="J149" s="210">
        <f>ROUND(I149*H149,2)</f>
        <v>0</v>
      </c>
      <c r="K149" s="206" t="s">
        <v>183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0.00051000000000000004</v>
      </c>
      <c r="R149" s="213">
        <f>Q149*H149</f>
        <v>0.11666760000000001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173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608</v>
      </c>
    </row>
    <row r="150" s="2" customFormat="1">
      <c r="A150" s="38"/>
      <c r="B150" s="39"/>
      <c r="C150" s="40"/>
      <c r="D150" s="244" t="s">
        <v>185</v>
      </c>
      <c r="E150" s="40"/>
      <c r="F150" s="245" t="s">
        <v>318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83</v>
      </c>
    </row>
    <row r="151" s="13" customFormat="1">
      <c r="A151" s="13"/>
      <c r="B151" s="222"/>
      <c r="C151" s="223"/>
      <c r="D151" s="217" t="s">
        <v>177</v>
      </c>
      <c r="E151" s="224" t="s">
        <v>19</v>
      </c>
      <c r="F151" s="225" t="s">
        <v>655</v>
      </c>
      <c r="G151" s="223"/>
      <c r="H151" s="226">
        <v>228.75999999999999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177</v>
      </c>
      <c r="AU151" s="232" t="s">
        <v>83</v>
      </c>
      <c r="AV151" s="13" t="s">
        <v>83</v>
      </c>
      <c r="AW151" s="13" t="s">
        <v>33</v>
      </c>
      <c r="AX151" s="13" t="s">
        <v>81</v>
      </c>
      <c r="AY151" s="232" t="s">
        <v>167</v>
      </c>
    </row>
    <row r="152" s="2" customFormat="1" ht="24.15" customHeight="1">
      <c r="A152" s="38"/>
      <c r="B152" s="39"/>
      <c r="C152" s="204" t="s">
        <v>278</v>
      </c>
      <c r="D152" s="204" t="s">
        <v>169</v>
      </c>
      <c r="E152" s="205" t="s">
        <v>321</v>
      </c>
      <c r="F152" s="206" t="s">
        <v>322</v>
      </c>
      <c r="G152" s="207" t="s">
        <v>182</v>
      </c>
      <c r="H152" s="208">
        <v>228.75999999999999</v>
      </c>
      <c r="I152" s="209"/>
      <c r="J152" s="210">
        <f>ROUND(I152*H152,2)</f>
        <v>0</v>
      </c>
      <c r="K152" s="206" t="s">
        <v>183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0.10373</v>
      </c>
      <c r="R152" s="213">
        <f>Q152*H152</f>
        <v>23.729274799999999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173</v>
      </c>
      <c r="AT152" s="215" t="s">
        <v>169</v>
      </c>
      <c r="AU152" s="215" t="s">
        <v>83</v>
      </c>
      <c r="AY152" s="17" t="s">
        <v>167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173</v>
      </c>
      <c r="BM152" s="215" t="s">
        <v>610</v>
      </c>
    </row>
    <row r="153" s="2" customFormat="1">
      <c r="A153" s="38"/>
      <c r="B153" s="39"/>
      <c r="C153" s="40"/>
      <c r="D153" s="244" t="s">
        <v>185</v>
      </c>
      <c r="E153" s="40"/>
      <c r="F153" s="245" t="s">
        <v>324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185</v>
      </c>
      <c r="AU153" s="17" t="s">
        <v>83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656</v>
      </c>
      <c r="G154" s="223"/>
      <c r="H154" s="226">
        <v>228.75999999999999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81</v>
      </c>
      <c r="AY154" s="232" t="s">
        <v>167</v>
      </c>
    </row>
    <row r="155" s="2" customFormat="1" ht="21.75" customHeight="1">
      <c r="A155" s="38"/>
      <c r="B155" s="39"/>
      <c r="C155" s="204" t="s">
        <v>285</v>
      </c>
      <c r="D155" s="204" t="s">
        <v>169</v>
      </c>
      <c r="E155" s="205" t="s">
        <v>327</v>
      </c>
      <c r="F155" s="206" t="s">
        <v>328</v>
      </c>
      <c r="G155" s="207" t="s">
        <v>329</v>
      </c>
      <c r="H155" s="208">
        <v>8</v>
      </c>
      <c r="I155" s="209"/>
      <c r="J155" s="210">
        <f>ROUND(I155*H155,2)</f>
        <v>0</v>
      </c>
      <c r="K155" s="206" t="s">
        <v>183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173</v>
      </c>
      <c r="AT155" s="215" t="s">
        <v>169</v>
      </c>
      <c r="AU155" s="215" t="s">
        <v>83</v>
      </c>
      <c r="AY155" s="17" t="s">
        <v>167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173</v>
      </c>
      <c r="BM155" s="215" t="s">
        <v>657</v>
      </c>
    </row>
    <row r="156" s="2" customFormat="1">
      <c r="A156" s="38"/>
      <c r="B156" s="39"/>
      <c r="C156" s="40"/>
      <c r="D156" s="244" t="s">
        <v>185</v>
      </c>
      <c r="E156" s="40"/>
      <c r="F156" s="245" t="s">
        <v>331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185</v>
      </c>
      <c r="AU156" s="17" t="s">
        <v>83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658</v>
      </c>
      <c r="G157" s="223"/>
      <c r="H157" s="226">
        <v>8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81</v>
      </c>
      <c r="AY157" s="232" t="s">
        <v>167</v>
      </c>
    </row>
    <row r="158" s="2" customFormat="1" ht="24.15" customHeight="1">
      <c r="A158" s="38"/>
      <c r="B158" s="39"/>
      <c r="C158" s="204" t="s">
        <v>291</v>
      </c>
      <c r="D158" s="204" t="s">
        <v>169</v>
      </c>
      <c r="E158" s="205" t="s">
        <v>334</v>
      </c>
      <c r="F158" s="206" t="s">
        <v>335</v>
      </c>
      <c r="G158" s="207" t="s">
        <v>329</v>
      </c>
      <c r="H158" s="208">
        <v>8</v>
      </c>
      <c r="I158" s="209"/>
      <c r="J158" s="210">
        <f>ROUND(I158*H158,2)</f>
        <v>0</v>
      </c>
      <c r="K158" s="206" t="s">
        <v>183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9.0000000000000006E-05</v>
      </c>
      <c r="R158" s="213">
        <f>Q158*H158</f>
        <v>0.00072000000000000005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173</v>
      </c>
      <c r="AT158" s="215" t="s">
        <v>169</v>
      </c>
      <c r="AU158" s="215" t="s">
        <v>83</v>
      </c>
      <c r="AY158" s="17" t="s">
        <v>167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173</v>
      </c>
      <c r="BM158" s="215" t="s">
        <v>659</v>
      </c>
    </row>
    <row r="159" s="2" customFormat="1">
      <c r="A159" s="38"/>
      <c r="B159" s="39"/>
      <c r="C159" s="40"/>
      <c r="D159" s="244" t="s">
        <v>185</v>
      </c>
      <c r="E159" s="40"/>
      <c r="F159" s="245" t="s">
        <v>337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185</v>
      </c>
      <c r="AU159" s="17" t="s">
        <v>83</v>
      </c>
    </row>
    <row r="160" s="13" customFormat="1">
      <c r="A160" s="13"/>
      <c r="B160" s="222"/>
      <c r="C160" s="223"/>
      <c r="D160" s="217" t="s">
        <v>177</v>
      </c>
      <c r="E160" s="224" t="s">
        <v>19</v>
      </c>
      <c r="F160" s="225" t="s">
        <v>658</v>
      </c>
      <c r="G160" s="223"/>
      <c r="H160" s="226">
        <v>8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177</v>
      </c>
      <c r="AU160" s="232" t="s">
        <v>83</v>
      </c>
      <c r="AV160" s="13" t="s">
        <v>83</v>
      </c>
      <c r="AW160" s="13" t="s">
        <v>33</v>
      </c>
      <c r="AX160" s="13" t="s">
        <v>81</v>
      </c>
      <c r="AY160" s="232" t="s">
        <v>167</v>
      </c>
    </row>
    <row r="161" s="12" customFormat="1" ht="22.8" customHeight="1">
      <c r="A161" s="12"/>
      <c r="B161" s="188"/>
      <c r="C161" s="189"/>
      <c r="D161" s="190" t="s">
        <v>72</v>
      </c>
      <c r="E161" s="202" t="s">
        <v>225</v>
      </c>
      <c r="F161" s="202" t="s">
        <v>338</v>
      </c>
      <c r="G161" s="189"/>
      <c r="H161" s="189"/>
      <c r="I161" s="192"/>
      <c r="J161" s="203">
        <f>BK161</f>
        <v>0</v>
      </c>
      <c r="K161" s="189"/>
      <c r="L161" s="194"/>
      <c r="M161" s="195"/>
      <c r="N161" s="196"/>
      <c r="O161" s="196"/>
      <c r="P161" s="197">
        <f>SUM(P162:P173)</f>
        <v>0</v>
      </c>
      <c r="Q161" s="196"/>
      <c r="R161" s="197">
        <f>SUM(R162:R173)</f>
        <v>8.8816000000000006</v>
      </c>
      <c r="S161" s="196"/>
      <c r="T161" s="198">
        <f>SUM(T162:T173)</f>
        <v>40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9" t="s">
        <v>81</v>
      </c>
      <c r="AT161" s="200" t="s">
        <v>72</v>
      </c>
      <c r="AU161" s="200" t="s">
        <v>81</v>
      </c>
      <c r="AY161" s="199" t="s">
        <v>167</v>
      </c>
      <c r="BK161" s="201">
        <f>SUM(BK162:BK173)</f>
        <v>0</v>
      </c>
    </row>
    <row r="162" s="2" customFormat="1" ht="37.8" customHeight="1">
      <c r="A162" s="38"/>
      <c r="B162" s="39"/>
      <c r="C162" s="204" t="s">
        <v>297</v>
      </c>
      <c r="D162" s="204" t="s">
        <v>169</v>
      </c>
      <c r="E162" s="205" t="s">
        <v>347</v>
      </c>
      <c r="F162" s="206" t="s">
        <v>348</v>
      </c>
      <c r="G162" s="207" t="s">
        <v>182</v>
      </c>
      <c r="H162" s="208">
        <v>315.98000000000002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612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350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660</v>
      </c>
      <c r="G164" s="223"/>
      <c r="H164" s="226">
        <v>315.98000000000002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81</v>
      </c>
      <c r="AY164" s="232" t="s">
        <v>167</v>
      </c>
    </row>
    <row r="165" s="2" customFormat="1" ht="16.5" customHeight="1">
      <c r="A165" s="38"/>
      <c r="B165" s="39"/>
      <c r="C165" s="246" t="s">
        <v>7</v>
      </c>
      <c r="D165" s="246" t="s">
        <v>252</v>
      </c>
      <c r="E165" s="247" t="s">
        <v>358</v>
      </c>
      <c r="F165" s="248" t="s">
        <v>359</v>
      </c>
      <c r="G165" s="249" t="s">
        <v>360</v>
      </c>
      <c r="H165" s="250">
        <v>7.2519999999999998</v>
      </c>
      <c r="I165" s="251"/>
      <c r="J165" s="252">
        <f>ROUND(I165*H165,2)</f>
        <v>0</v>
      </c>
      <c r="K165" s="248" t="s">
        <v>183</v>
      </c>
      <c r="L165" s="253"/>
      <c r="M165" s="254" t="s">
        <v>19</v>
      </c>
      <c r="N165" s="255" t="s">
        <v>44</v>
      </c>
      <c r="O165" s="84"/>
      <c r="P165" s="213">
        <f>O165*H165</f>
        <v>0</v>
      </c>
      <c r="Q165" s="213">
        <v>1</v>
      </c>
      <c r="R165" s="213">
        <f>Q165*H165</f>
        <v>7.2519999999999998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220</v>
      </c>
      <c r="AT165" s="215" t="s">
        <v>252</v>
      </c>
      <c r="AU165" s="215" t="s">
        <v>83</v>
      </c>
      <c r="AY165" s="17" t="s">
        <v>167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173</v>
      </c>
      <c r="BM165" s="215" t="s">
        <v>614</v>
      </c>
    </row>
    <row r="166" s="2" customFormat="1" ht="24.15" customHeight="1">
      <c r="A166" s="38"/>
      <c r="B166" s="39"/>
      <c r="C166" s="204" t="s">
        <v>308</v>
      </c>
      <c r="D166" s="204" t="s">
        <v>169</v>
      </c>
      <c r="E166" s="205" t="s">
        <v>375</v>
      </c>
      <c r="F166" s="206" t="s">
        <v>376</v>
      </c>
      <c r="G166" s="207" t="s">
        <v>329</v>
      </c>
      <c r="H166" s="208">
        <v>8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0.15540000000000001</v>
      </c>
      <c r="R166" s="213">
        <f>Q166*H166</f>
        <v>1.2432000000000001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615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378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616</v>
      </c>
      <c r="G168" s="223"/>
      <c r="H168" s="226">
        <v>8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2" customFormat="1" ht="16.5" customHeight="1">
      <c r="A169" s="38"/>
      <c r="B169" s="39"/>
      <c r="C169" s="246" t="s">
        <v>314</v>
      </c>
      <c r="D169" s="246" t="s">
        <v>252</v>
      </c>
      <c r="E169" s="247" t="s">
        <v>386</v>
      </c>
      <c r="F169" s="248" t="s">
        <v>387</v>
      </c>
      <c r="G169" s="249" t="s">
        <v>329</v>
      </c>
      <c r="H169" s="250">
        <v>8</v>
      </c>
      <c r="I169" s="251"/>
      <c r="J169" s="252">
        <f>ROUND(I169*H169,2)</f>
        <v>0</v>
      </c>
      <c r="K169" s="248" t="s">
        <v>183</v>
      </c>
      <c r="L169" s="253"/>
      <c r="M169" s="254" t="s">
        <v>19</v>
      </c>
      <c r="N169" s="255" t="s">
        <v>44</v>
      </c>
      <c r="O169" s="84"/>
      <c r="P169" s="213">
        <f>O169*H169</f>
        <v>0</v>
      </c>
      <c r="Q169" s="213">
        <v>0.048300000000000003</v>
      </c>
      <c r="R169" s="213">
        <f>Q169*H169</f>
        <v>0.38640000000000002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220</v>
      </c>
      <c r="AT169" s="215" t="s">
        <v>252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617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616</v>
      </c>
      <c r="G170" s="223"/>
      <c r="H170" s="226">
        <v>8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81</v>
      </c>
      <c r="AY170" s="232" t="s">
        <v>167</v>
      </c>
    </row>
    <row r="171" s="2" customFormat="1" ht="21.75" customHeight="1">
      <c r="A171" s="38"/>
      <c r="B171" s="39"/>
      <c r="C171" s="204" t="s">
        <v>320</v>
      </c>
      <c r="D171" s="204" t="s">
        <v>169</v>
      </c>
      <c r="E171" s="205" t="s">
        <v>396</v>
      </c>
      <c r="F171" s="206" t="s">
        <v>397</v>
      </c>
      <c r="G171" s="207" t="s">
        <v>182</v>
      </c>
      <c r="H171" s="208">
        <v>2000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0.02</v>
      </c>
      <c r="T171" s="214">
        <f>S171*H171</f>
        <v>40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618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399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13" customFormat="1">
      <c r="A173" s="13"/>
      <c r="B173" s="222"/>
      <c r="C173" s="223"/>
      <c r="D173" s="217" t="s">
        <v>177</v>
      </c>
      <c r="E173" s="224" t="s">
        <v>19</v>
      </c>
      <c r="F173" s="225" t="s">
        <v>661</v>
      </c>
      <c r="G173" s="223"/>
      <c r="H173" s="226">
        <v>2000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177</v>
      </c>
      <c r="AU173" s="232" t="s">
        <v>83</v>
      </c>
      <c r="AV173" s="13" t="s">
        <v>83</v>
      </c>
      <c r="AW173" s="13" t="s">
        <v>33</v>
      </c>
      <c r="AX173" s="13" t="s">
        <v>81</v>
      </c>
      <c r="AY173" s="232" t="s">
        <v>167</v>
      </c>
    </row>
    <row r="174" s="12" customFormat="1" ht="22.8" customHeight="1">
      <c r="A174" s="12"/>
      <c r="B174" s="188"/>
      <c r="C174" s="189"/>
      <c r="D174" s="190" t="s">
        <v>72</v>
      </c>
      <c r="E174" s="202" t="s">
        <v>401</v>
      </c>
      <c r="F174" s="202" t="s">
        <v>402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v>0</v>
      </c>
      <c r="Q174" s="196"/>
      <c r="R174" s="197">
        <v>0</v>
      </c>
      <c r="S174" s="196"/>
      <c r="T174" s="198"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9" t="s">
        <v>81</v>
      </c>
      <c r="AT174" s="200" t="s">
        <v>72</v>
      </c>
      <c r="AU174" s="200" t="s">
        <v>81</v>
      </c>
      <c r="AY174" s="199" t="s">
        <v>167</v>
      </c>
      <c r="BK174" s="201">
        <v>0</v>
      </c>
    </row>
    <row r="175" s="12" customFormat="1" ht="22.8" customHeight="1">
      <c r="A175" s="12"/>
      <c r="B175" s="188"/>
      <c r="C175" s="189"/>
      <c r="D175" s="190" t="s">
        <v>72</v>
      </c>
      <c r="E175" s="202" t="s">
        <v>409</v>
      </c>
      <c r="F175" s="202" t="s">
        <v>410</v>
      </c>
      <c r="G175" s="189"/>
      <c r="H175" s="189"/>
      <c r="I175" s="192"/>
      <c r="J175" s="203">
        <f>BK175</f>
        <v>0</v>
      </c>
      <c r="K175" s="189"/>
      <c r="L175" s="194"/>
      <c r="M175" s="195"/>
      <c r="N175" s="196"/>
      <c r="O175" s="196"/>
      <c r="P175" s="197">
        <f>SUM(P176:P177)</f>
        <v>0</v>
      </c>
      <c r="Q175" s="196"/>
      <c r="R175" s="197">
        <f>SUM(R176:R177)</f>
        <v>0</v>
      </c>
      <c r="S175" s="196"/>
      <c r="T175" s="198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81</v>
      </c>
      <c r="AT175" s="200" t="s">
        <v>72</v>
      </c>
      <c r="AU175" s="200" t="s">
        <v>81</v>
      </c>
      <c r="AY175" s="199" t="s">
        <v>167</v>
      </c>
      <c r="BK175" s="201">
        <f>SUM(BK176:BK177)</f>
        <v>0</v>
      </c>
    </row>
    <row r="176" s="2" customFormat="1" ht="24.15" customHeight="1">
      <c r="A176" s="38"/>
      <c r="B176" s="39"/>
      <c r="C176" s="204" t="s">
        <v>326</v>
      </c>
      <c r="D176" s="204" t="s">
        <v>169</v>
      </c>
      <c r="E176" s="205" t="s">
        <v>412</v>
      </c>
      <c r="F176" s="206" t="s">
        <v>413</v>
      </c>
      <c r="G176" s="207" t="s">
        <v>360</v>
      </c>
      <c r="H176" s="208">
        <v>303.54599999999999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620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415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12" customFormat="1" ht="25.92" customHeight="1">
      <c r="A178" s="12"/>
      <c r="B178" s="188"/>
      <c r="C178" s="189"/>
      <c r="D178" s="190" t="s">
        <v>72</v>
      </c>
      <c r="E178" s="191" t="s">
        <v>416</v>
      </c>
      <c r="F178" s="191" t="s">
        <v>417</v>
      </c>
      <c r="G178" s="189"/>
      <c r="H178" s="189"/>
      <c r="I178" s="192"/>
      <c r="J178" s="193">
        <f>BK178</f>
        <v>0</v>
      </c>
      <c r="K178" s="189"/>
      <c r="L178" s="194"/>
      <c r="M178" s="195"/>
      <c r="N178" s="196"/>
      <c r="O178" s="196"/>
      <c r="P178" s="197">
        <f>P179+P198+P202+P206+P216+P220</f>
        <v>0</v>
      </c>
      <c r="Q178" s="196"/>
      <c r="R178" s="197">
        <f>R179+R198+R202+R206+R216+R220</f>
        <v>0</v>
      </c>
      <c r="S178" s="196"/>
      <c r="T178" s="198">
        <f>T179+T198+T202+T206+T216+T220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200</v>
      </c>
      <c r="AT178" s="200" t="s">
        <v>72</v>
      </c>
      <c r="AU178" s="200" t="s">
        <v>73</v>
      </c>
      <c r="AY178" s="199" t="s">
        <v>167</v>
      </c>
      <c r="BK178" s="201">
        <f>BK179+BK198+BK202+BK206+BK216+BK220</f>
        <v>0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418</v>
      </c>
      <c r="F179" s="202" t="s">
        <v>419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SUM(P180:P197)</f>
        <v>0</v>
      </c>
      <c r="Q179" s="196"/>
      <c r="R179" s="197">
        <f>SUM(R180:R197)</f>
        <v>0</v>
      </c>
      <c r="S179" s="196"/>
      <c r="T179" s="198">
        <f>SUM(T180:T197)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200</v>
      </c>
      <c r="AT179" s="200" t="s">
        <v>72</v>
      </c>
      <c r="AU179" s="200" t="s">
        <v>81</v>
      </c>
      <c r="AY179" s="199" t="s">
        <v>167</v>
      </c>
      <c r="BK179" s="201">
        <f>SUM(BK180:BK197)</f>
        <v>0</v>
      </c>
    </row>
    <row r="180" s="2" customFormat="1" ht="16.5" customHeight="1">
      <c r="A180" s="38"/>
      <c r="B180" s="39"/>
      <c r="C180" s="204" t="s">
        <v>339</v>
      </c>
      <c r="D180" s="204" t="s">
        <v>169</v>
      </c>
      <c r="E180" s="205" t="s">
        <v>421</v>
      </c>
      <c r="F180" s="206" t="s">
        <v>422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621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426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427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2" customFormat="1" ht="16.5" customHeight="1">
      <c r="A183" s="38"/>
      <c r="B183" s="39"/>
      <c r="C183" s="204" t="s">
        <v>346</v>
      </c>
      <c r="D183" s="204" t="s">
        <v>169</v>
      </c>
      <c r="E183" s="205" t="s">
        <v>429</v>
      </c>
      <c r="F183" s="206" t="s">
        <v>430</v>
      </c>
      <c r="G183" s="207" t="s">
        <v>423</v>
      </c>
      <c r="H183" s="208">
        <v>1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424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424</v>
      </c>
      <c r="BM183" s="215" t="s">
        <v>622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432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2" customFormat="1">
      <c r="A185" s="38"/>
      <c r="B185" s="39"/>
      <c r="C185" s="40"/>
      <c r="D185" s="217" t="s">
        <v>175</v>
      </c>
      <c r="E185" s="40"/>
      <c r="F185" s="218" t="s">
        <v>433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83</v>
      </c>
    </row>
    <row r="186" s="2" customFormat="1" ht="16.5" customHeight="1">
      <c r="A186" s="38"/>
      <c r="B186" s="39"/>
      <c r="C186" s="204" t="s">
        <v>352</v>
      </c>
      <c r="D186" s="204" t="s">
        <v>169</v>
      </c>
      <c r="E186" s="205" t="s">
        <v>435</v>
      </c>
      <c r="F186" s="206" t="s">
        <v>436</v>
      </c>
      <c r="G186" s="207" t="s">
        <v>423</v>
      </c>
      <c r="H186" s="208">
        <v>1</v>
      </c>
      <c r="I186" s="209"/>
      <c r="J186" s="210">
        <f>ROUND(I186*H186,2)</f>
        <v>0</v>
      </c>
      <c r="K186" s="206" t="s">
        <v>183</v>
      </c>
      <c r="L186" s="44"/>
      <c r="M186" s="211" t="s">
        <v>19</v>
      </c>
      <c r="N186" s="212" t="s">
        <v>44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424</v>
      </c>
      <c r="AT186" s="215" t="s">
        <v>169</v>
      </c>
      <c r="AU186" s="215" t="s">
        <v>83</v>
      </c>
      <c r="AY186" s="17" t="s">
        <v>167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424</v>
      </c>
      <c r="BM186" s="215" t="s">
        <v>623</v>
      </c>
    </row>
    <row r="187" s="2" customFormat="1">
      <c r="A187" s="38"/>
      <c r="B187" s="39"/>
      <c r="C187" s="40"/>
      <c r="D187" s="244" t="s">
        <v>185</v>
      </c>
      <c r="E187" s="40"/>
      <c r="F187" s="245" t="s">
        <v>438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185</v>
      </c>
      <c r="AU187" s="17" t="s">
        <v>83</v>
      </c>
    </row>
    <row r="188" s="2" customFormat="1">
      <c r="A188" s="38"/>
      <c r="B188" s="39"/>
      <c r="C188" s="40"/>
      <c r="D188" s="217" t="s">
        <v>175</v>
      </c>
      <c r="E188" s="40"/>
      <c r="F188" s="218" t="s">
        <v>439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83</v>
      </c>
    </row>
    <row r="189" s="2" customFormat="1" ht="16.5" customHeight="1">
      <c r="A189" s="38"/>
      <c r="B189" s="39"/>
      <c r="C189" s="204" t="s">
        <v>357</v>
      </c>
      <c r="D189" s="204" t="s">
        <v>169</v>
      </c>
      <c r="E189" s="205" t="s">
        <v>441</v>
      </c>
      <c r="F189" s="206" t="s">
        <v>442</v>
      </c>
      <c r="G189" s="207" t="s">
        <v>423</v>
      </c>
      <c r="H189" s="208">
        <v>1</v>
      </c>
      <c r="I189" s="209"/>
      <c r="J189" s="210">
        <f>ROUND(I189*H189,2)</f>
        <v>0</v>
      </c>
      <c r="K189" s="206" t="s">
        <v>183</v>
      </c>
      <c r="L189" s="44"/>
      <c r="M189" s="211" t="s">
        <v>19</v>
      </c>
      <c r="N189" s="212" t="s">
        <v>44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424</v>
      </c>
      <c r="AT189" s="215" t="s">
        <v>169</v>
      </c>
      <c r="AU189" s="215" t="s">
        <v>83</v>
      </c>
      <c r="AY189" s="17" t="s">
        <v>167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81</v>
      </c>
      <c r="BK189" s="216">
        <f>ROUND(I189*H189,2)</f>
        <v>0</v>
      </c>
      <c r="BL189" s="17" t="s">
        <v>424</v>
      </c>
      <c r="BM189" s="215" t="s">
        <v>624</v>
      </c>
    </row>
    <row r="190" s="2" customFormat="1">
      <c r="A190" s="38"/>
      <c r="B190" s="39"/>
      <c r="C190" s="40"/>
      <c r="D190" s="244" t="s">
        <v>185</v>
      </c>
      <c r="E190" s="40"/>
      <c r="F190" s="245" t="s">
        <v>444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185</v>
      </c>
      <c r="AU190" s="17" t="s">
        <v>83</v>
      </c>
    </row>
    <row r="191" s="2" customFormat="1">
      <c r="A191" s="38"/>
      <c r="B191" s="39"/>
      <c r="C191" s="40"/>
      <c r="D191" s="217" t="s">
        <v>175</v>
      </c>
      <c r="E191" s="40"/>
      <c r="F191" s="218" t="s">
        <v>445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83</v>
      </c>
    </row>
    <row r="192" s="2" customFormat="1" ht="16.5" customHeight="1">
      <c r="A192" s="38"/>
      <c r="B192" s="39"/>
      <c r="C192" s="204" t="s">
        <v>363</v>
      </c>
      <c r="D192" s="204" t="s">
        <v>169</v>
      </c>
      <c r="E192" s="205" t="s">
        <v>447</v>
      </c>
      <c r="F192" s="206" t="s">
        <v>448</v>
      </c>
      <c r="G192" s="207" t="s">
        <v>423</v>
      </c>
      <c r="H192" s="208">
        <v>1</v>
      </c>
      <c r="I192" s="209"/>
      <c r="J192" s="210">
        <f>ROUND(I192*H192,2)</f>
        <v>0</v>
      </c>
      <c r="K192" s="206" t="s">
        <v>183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424</v>
      </c>
      <c r="AT192" s="215" t="s">
        <v>169</v>
      </c>
      <c r="AU192" s="215" t="s">
        <v>83</v>
      </c>
      <c r="AY192" s="17" t="s">
        <v>167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424</v>
      </c>
      <c r="BM192" s="215" t="s">
        <v>625</v>
      </c>
    </row>
    <row r="193" s="2" customFormat="1">
      <c r="A193" s="38"/>
      <c r="B193" s="39"/>
      <c r="C193" s="40"/>
      <c r="D193" s="244" t="s">
        <v>185</v>
      </c>
      <c r="E193" s="40"/>
      <c r="F193" s="245" t="s">
        <v>450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185</v>
      </c>
      <c r="AU193" s="17" t="s">
        <v>83</v>
      </c>
    </row>
    <row r="194" s="2" customFormat="1">
      <c r="A194" s="38"/>
      <c r="B194" s="39"/>
      <c r="C194" s="40"/>
      <c r="D194" s="217" t="s">
        <v>175</v>
      </c>
      <c r="E194" s="40"/>
      <c r="F194" s="218" t="s">
        <v>451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83</v>
      </c>
    </row>
    <row r="195" s="2" customFormat="1" ht="16.5" customHeight="1">
      <c r="A195" s="38"/>
      <c r="B195" s="39"/>
      <c r="C195" s="204" t="s">
        <v>369</v>
      </c>
      <c r="D195" s="204" t="s">
        <v>169</v>
      </c>
      <c r="E195" s="205" t="s">
        <v>453</v>
      </c>
      <c r="F195" s="206" t="s">
        <v>454</v>
      </c>
      <c r="G195" s="207" t="s">
        <v>423</v>
      </c>
      <c r="H195" s="208">
        <v>1</v>
      </c>
      <c r="I195" s="209"/>
      <c r="J195" s="210">
        <f>ROUND(I195*H195,2)</f>
        <v>0</v>
      </c>
      <c r="K195" s="206" t="s">
        <v>183</v>
      </c>
      <c r="L195" s="44"/>
      <c r="M195" s="211" t="s">
        <v>19</v>
      </c>
      <c r="N195" s="212" t="s">
        <v>44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424</v>
      </c>
      <c r="AT195" s="215" t="s">
        <v>169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424</v>
      </c>
      <c r="BM195" s="215" t="s">
        <v>626</v>
      </c>
    </row>
    <row r="196" s="2" customFormat="1">
      <c r="A196" s="38"/>
      <c r="B196" s="39"/>
      <c r="C196" s="40"/>
      <c r="D196" s="244" t="s">
        <v>185</v>
      </c>
      <c r="E196" s="40"/>
      <c r="F196" s="245" t="s">
        <v>456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185</v>
      </c>
      <c r="AU196" s="17" t="s">
        <v>83</v>
      </c>
    </row>
    <row r="197" s="2" customFormat="1">
      <c r="A197" s="38"/>
      <c r="B197" s="39"/>
      <c r="C197" s="40"/>
      <c r="D197" s="217" t="s">
        <v>175</v>
      </c>
      <c r="E197" s="40"/>
      <c r="F197" s="218" t="s">
        <v>457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83</v>
      </c>
    </row>
    <row r="198" s="12" customFormat="1" ht="22.8" customHeight="1">
      <c r="A198" s="12"/>
      <c r="B198" s="188"/>
      <c r="C198" s="189"/>
      <c r="D198" s="190" t="s">
        <v>72</v>
      </c>
      <c r="E198" s="202" t="s">
        <v>458</v>
      </c>
      <c r="F198" s="202" t="s">
        <v>459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SUM(P199:P201)</f>
        <v>0</v>
      </c>
      <c r="Q198" s="196"/>
      <c r="R198" s="197">
        <f>SUM(R199:R201)</f>
        <v>0</v>
      </c>
      <c r="S198" s="196"/>
      <c r="T198" s="198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200</v>
      </c>
      <c r="AT198" s="200" t="s">
        <v>72</v>
      </c>
      <c r="AU198" s="200" t="s">
        <v>81</v>
      </c>
      <c r="AY198" s="199" t="s">
        <v>167</v>
      </c>
      <c r="BK198" s="201">
        <f>SUM(BK199:BK201)</f>
        <v>0</v>
      </c>
    </row>
    <row r="199" s="2" customFormat="1" ht="16.5" customHeight="1">
      <c r="A199" s="38"/>
      <c r="B199" s="39"/>
      <c r="C199" s="204" t="s">
        <v>374</v>
      </c>
      <c r="D199" s="204" t="s">
        <v>169</v>
      </c>
      <c r="E199" s="205" t="s">
        <v>461</v>
      </c>
      <c r="F199" s="206" t="s">
        <v>459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627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463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439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464</v>
      </c>
      <c r="F202" s="202" t="s">
        <v>465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200</v>
      </c>
      <c r="AT202" s="200" t="s">
        <v>72</v>
      </c>
      <c r="AU202" s="200" t="s">
        <v>81</v>
      </c>
      <c r="AY202" s="199" t="s">
        <v>167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385</v>
      </c>
      <c r="D203" s="204" t="s">
        <v>169</v>
      </c>
      <c r="E203" s="205" t="s">
        <v>467</v>
      </c>
      <c r="F203" s="206" t="s">
        <v>465</v>
      </c>
      <c r="G203" s="207" t="s">
        <v>423</v>
      </c>
      <c r="H203" s="208">
        <v>1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424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424</v>
      </c>
      <c r="BM203" s="215" t="s">
        <v>628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469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470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12" customFormat="1" ht="22.8" customHeight="1">
      <c r="A206" s="12"/>
      <c r="B206" s="188"/>
      <c r="C206" s="189"/>
      <c r="D206" s="190" t="s">
        <v>72</v>
      </c>
      <c r="E206" s="202" t="s">
        <v>471</v>
      </c>
      <c r="F206" s="202" t="s">
        <v>472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SUM(P207:P215)</f>
        <v>0</v>
      </c>
      <c r="Q206" s="196"/>
      <c r="R206" s="197">
        <f>SUM(R207:R215)</f>
        <v>0</v>
      </c>
      <c r="S206" s="196"/>
      <c r="T206" s="198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200</v>
      </c>
      <c r="AT206" s="200" t="s">
        <v>72</v>
      </c>
      <c r="AU206" s="200" t="s">
        <v>81</v>
      </c>
      <c r="AY206" s="199" t="s">
        <v>167</v>
      </c>
      <c r="BK206" s="201">
        <f>SUM(BK207:BK215)</f>
        <v>0</v>
      </c>
    </row>
    <row r="207" s="2" customFormat="1" ht="16.5" customHeight="1">
      <c r="A207" s="38"/>
      <c r="B207" s="39"/>
      <c r="C207" s="204" t="s">
        <v>390</v>
      </c>
      <c r="D207" s="204" t="s">
        <v>169</v>
      </c>
      <c r="E207" s="205" t="s">
        <v>474</v>
      </c>
      <c r="F207" s="206" t="s">
        <v>475</v>
      </c>
      <c r="G207" s="207" t="s">
        <v>423</v>
      </c>
      <c r="H207" s="208">
        <v>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424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424</v>
      </c>
      <c r="BM207" s="215" t="s">
        <v>629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477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2" customFormat="1">
      <c r="A209" s="38"/>
      <c r="B209" s="39"/>
      <c r="C209" s="40"/>
      <c r="D209" s="217" t="s">
        <v>175</v>
      </c>
      <c r="E209" s="40"/>
      <c r="F209" s="218" t="s">
        <v>478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175</v>
      </c>
      <c r="AU209" s="17" t="s">
        <v>83</v>
      </c>
    </row>
    <row r="210" s="2" customFormat="1" ht="16.5" customHeight="1">
      <c r="A210" s="38"/>
      <c r="B210" s="39"/>
      <c r="C210" s="204" t="s">
        <v>395</v>
      </c>
      <c r="D210" s="204" t="s">
        <v>169</v>
      </c>
      <c r="E210" s="205" t="s">
        <v>480</v>
      </c>
      <c r="F210" s="206" t="s">
        <v>481</v>
      </c>
      <c r="G210" s="207" t="s">
        <v>423</v>
      </c>
      <c r="H210" s="208">
        <v>1</v>
      </c>
      <c r="I210" s="209"/>
      <c r="J210" s="210">
        <f>ROUND(I210*H210,2)</f>
        <v>0</v>
      </c>
      <c r="K210" s="206" t="s">
        <v>183</v>
      </c>
      <c r="L210" s="44"/>
      <c r="M210" s="211" t="s">
        <v>19</v>
      </c>
      <c r="N210" s="212" t="s">
        <v>44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424</v>
      </c>
      <c r="AT210" s="215" t="s">
        <v>169</v>
      </c>
      <c r="AU210" s="215" t="s">
        <v>83</v>
      </c>
      <c r="AY210" s="17" t="s">
        <v>167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424</v>
      </c>
      <c r="BM210" s="215" t="s">
        <v>630</v>
      </c>
    </row>
    <row r="211" s="2" customFormat="1">
      <c r="A211" s="38"/>
      <c r="B211" s="39"/>
      <c r="C211" s="40"/>
      <c r="D211" s="244" t="s">
        <v>185</v>
      </c>
      <c r="E211" s="40"/>
      <c r="F211" s="245" t="s">
        <v>483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185</v>
      </c>
      <c r="AU211" s="17" t="s">
        <v>83</v>
      </c>
    </row>
    <row r="212" s="2" customFormat="1">
      <c r="A212" s="38"/>
      <c r="B212" s="39"/>
      <c r="C212" s="40"/>
      <c r="D212" s="217" t="s">
        <v>175</v>
      </c>
      <c r="E212" s="40"/>
      <c r="F212" s="218" t="s">
        <v>484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175</v>
      </c>
      <c r="AU212" s="17" t="s">
        <v>83</v>
      </c>
    </row>
    <row r="213" s="2" customFormat="1" ht="16.5" customHeight="1">
      <c r="A213" s="38"/>
      <c r="B213" s="39"/>
      <c r="C213" s="204" t="s">
        <v>403</v>
      </c>
      <c r="D213" s="204" t="s">
        <v>169</v>
      </c>
      <c r="E213" s="205" t="s">
        <v>486</v>
      </c>
      <c r="F213" s="206" t="s">
        <v>487</v>
      </c>
      <c r="G213" s="207" t="s">
        <v>423</v>
      </c>
      <c r="H213" s="208">
        <v>1</v>
      </c>
      <c r="I213" s="209"/>
      <c r="J213" s="210">
        <f>ROUND(I213*H213,2)</f>
        <v>0</v>
      </c>
      <c r="K213" s="206" t="s">
        <v>183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424</v>
      </c>
      <c r="AT213" s="215" t="s">
        <v>169</v>
      </c>
      <c r="AU213" s="215" t="s">
        <v>83</v>
      </c>
      <c r="AY213" s="17" t="s">
        <v>167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424</v>
      </c>
      <c r="BM213" s="215" t="s">
        <v>631</v>
      </c>
    </row>
    <row r="214" s="2" customFormat="1">
      <c r="A214" s="38"/>
      <c r="B214" s="39"/>
      <c r="C214" s="40"/>
      <c r="D214" s="244" t="s">
        <v>185</v>
      </c>
      <c r="E214" s="40"/>
      <c r="F214" s="245" t="s">
        <v>489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185</v>
      </c>
      <c r="AU214" s="17" t="s">
        <v>83</v>
      </c>
    </row>
    <row r="215" s="2" customFormat="1">
      <c r="A215" s="38"/>
      <c r="B215" s="39"/>
      <c r="C215" s="40"/>
      <c r="D215" s="217" t="s">
        <v>175</v>
      </c>
      <c r="E215" s="40"/>
      <c r="F215" s="218" t="s">
        <v>490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83</v>
      </c>
    </row>
    <row r="216" s="12" customFormat="1" ht="22.8" customHeight="1">
      <c r="A216" s="12"/>
      <c r="B216" s="188"/>
      <c r="C216" s="189"/>
      <c r="D216" s="190" t="s">
        <v>72</v>
      </c>
      <c r="E216" s="202" t="s">
        <v>491</v>
      </c>
      <c r="F216" s="202" t="s">
        <v>492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SUM(P217:P219)</f>
        <v>0</v>
      </c>
      <c r="Q216" s="196"/>
      <c r="R216" s="197">
        <f>SUM(R217:R219)</f>
        <v>0</v>
      </c>
      <c r="S216" s="196"/>
      <c r="T216" s="198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200</v>
      </c>
      <c r="AT216" s="200" t="s">
        <v>72</v>
      </c>
      <c r="AU216" s="200" t="s">
        <v>81</v>
      </c>
      <c r="AY216" s="199" t="s">
        <v>167</v>
      </c>
      <c r="BK216" s="201">
        <f>SUM(BK217:BK219)</f>
        <v>0</v>
      </c>
    </row>
    <row r="217" s="2" customFormat="1" ht="16.5" customHeight="1">
      <c r="A217" s="38"/>
      <c r="B217" s="39"/>
      <c r="C217" s="204" t="s">
        <v>566</v>
      </c>
      <c r="D217" s="204" t="s">
        <v>169</v>
      </c>
      <c r="E217" s="205" t="s">
        <v>494</v>
      </c>
      <c r="F217" s="206" t="s">
        <v>492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632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496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439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12" customFormat="1" ht="22.8" customHeight="1">
      <c r="A220" s="12"/>
      <c r="B220" s="188"/>
      <c r="C220" s="189"/>
      <c r="D220" s="190" t="s">
        <v>72</v>
      </c>
      <c r="E220" s="202" t="s">
        <v>497</v>
      </c>
      <c r="F220" s="202" t="s">
        <v>498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SUM(P221:P223)</f>
        <v>0</v>
      </c>
      <c r="Q220" s="196"/>
      <c r="R220" s="197">
        <f>SUM(R221:R223)</f>
        <v>0</v>
      </c>
      <c r="S220" s="196"/>
      <c r="T220" s="198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200</v>
      </c>
      <c r="AT220" s="200" t="s">
        <v>72</v>
      </c>
      <c r="AU220" s="200" t="s">
        <v>81</v>
      </c>
      <c r="AY220" s="199" t="s">
        <v>167</v>
      </c>
      <c r="BK220" s="201">
        <f>SUM(BK221:BK223)</f>
        <v>0</v>
      </c>
    </row>
    <row r="221" s="2" customFormat="1" ht="16.5" customHeight="1">
      <c r="A221" s="38"/>
      <c r="B221" s="39"/>
      <c r="C221" s="204" t="s">
        <v>420</v>
      </c>
      <c r="D221" s="204" t="s">
        <v>169</v>
      </c>
      <c r="E221" s="205" t="s">
        <v>500</v>
      </c>
      <c r="F221" s="206" t="s">
        <v>498</v>
      </c>
      <c r="G221" s="207" t="s">
        <v>423</v>
      </c>
      <c r="H221" s="208">
        <v>1</v>
      </c>
      <c r="I221" s="209"/>
      <c r="J221" s="210">
        <f>ROUND(I221*H221,2)</f>
        <v>0</v>
      </c>
      <c r="K221" s="206" t="s">
        <v>183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424</v>
      </c>
      <c r="AT221" s="215" t="s">
        <v>169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424</v>
      </c>
      <c r="BM221" s="215" t="s">
        <v>633</v>
      </c>
    </row>
    <row r="222" s="2" customFormat="1">
      <c r="A222" s="38"/>
      <c r="B222" s="39"/>
      <c r="C222" s="40"/>
      <c r="D222" s="244" t="s">
        <v>185</v>
      </c>
      <c r="E222" s="40"/>
      <c r="F222" s="245" t="s">
        <v>502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185</v>
      </c>
      <c r="AU222" s="17" t="s">
        <v>83</v>
      </c>
    </row>
    <row r="223" s="2" customFormat="1">
      <c r="A223" s="38"/>
      <c r="B223" s="39"/>
      <c r="C223" s="40"/>
      <c r="D223" s="217" t="s">
        <v>175</v>
      </c>
      <c r="E223" s="40"/>
      <c r="F223" s="218" t="s">
        <v>439</v>
      </c>
      <c r="G223" s="40"/>
      <c r="H223" s="40"/>
      <c r="I223" s="219"/>
      <c r="J223" s="40"/>
      <c r="K223" s="40"/>
      <c r="L223" s="44"/>
      <c r="M223" s="256"/>
      <c r="N223" s="257"/>
      <c r="O223" s="258"/>
      <c r="P223" s="258"/>
      <c r="Q223" s="258"/>
      <c r="R223" s="258"/>
      <c r="S223" s="258"/>
      <c r="T223" s="259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83</v>
      </c>
    </row>
    <row r="224" s="2" customFormat="1" ht="6.96" customHeight="1">
      <c r="A224" s="38"/>
      <c r="B224" s="59"/>
      <c r="C224" s="60"/>
      <c r="D224" s="60"/>
      <c r="E224" s="60"/>
      <c r="F224" s="60"/>
      <c r="G224" s="60"/>
      <c r="H224" s="60"/>
      <c r="I224" s="60"/>
      <c r="J224" s="60"/>
      <c r="K224" s="60"/>
      <c r="L224" s="44"/>
      <c r="M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</sheetData>
  <sheetProtection sheet="1" autoFilter="0" formatColumns="0" formatRows="0" objects="1" scenarios="1" spinCount="100000" saltValue="RwwbtOYKblSB10zrWpAm4Nfnke8DtryfyecfRNxiaX6ck3AGCl63o2VrxRomc6tDNGtG/izsYzFsdq/WZg2dTQ==" hashValue="j1MZcbBoldUCL/LBPk09D6JSywNFpDbPqL0SZCIH9ppdxKAAhh+zoqcG3WEiTZ8Up7RsAwFsE3gIAaJl6OhR3A==" algorithmName="SHA-512" password="CC35"/>
  <autoFilter ref="C91:K22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2_02/121151126"/>
    <hyperlink ref="F99" r:id="rId2" display="https://podminky.urs.cz/item/CS_URS_2022_02/122151101"/>
    <hyperlink ref="F102" r:id="rId3" display="https://podminky.urs.cz/item/CS_URS_2022_02/129001101"/>
    <hyperlink ref="F105" r:id="rId4" display="https://podminky.urs.cz/item/CS_URS_2022_02/162351104"/>
    <hyperlink ref="F110" r:id="rId5" display="https://podminky.urs.cz/item/CS_URS_2022_02/167151111"/>
    <hyperlink ref="F116" r:id="rId6" display="https://podminky.urs.cz/item/CS_URS_2022_02/171152101"/>
    <hyperlink ref="F121" r:id="rId7" display="https://podminky.urs.cz/item/CS_URS_2022_02/171251201"/>
    <hyperlink ref="F125" r:id="rId8" display="https://podminky.urs.cz/item/CS_URS_2022_02/181451121"/>
    <hyperlink ref="F130" r:id="rId9" display="https://podminky.urs.cz/item/CS_URS_2022_02/182351123"/>
    <hyperlink ref="F135" r:id="rId10" display="https://podminky.urs.cz/item/CS_URS_2022_02/564752111"/>
    <hyperlink ref="F138" r:id="rId11" display="https://podminky.urs.cz/item/CS_URS_2022_02/564851111"/>
    <hyperlink ref="F141" r:id="rId12" display="https://podminky.urs.cz/item/CS_URS_2022_02/565145121"/>
    <hyperlink ref="F144" r:id="rId13" display="https://podminky.urs.cz/item/CS_URS_2022_02/569841111"/>
    <hyperlink ref="F147" r:id="rId14" display="https://podminky.urs.cz/item/CS_URS_2022_02/573111112"/>
    <hyperlink ref="F150" r:id="rId15" display="https://podminky.urs.cz/item/CS_URS_2022_02/573211109"/>
    <hyperlink ref="F153" r:id="rId16" display="https://podminky.urs.cz/item/CS_URS_2022_02/577134121"/>
    <hyperlink ref="F156" r:id="rId17" display="https://podminky.urs.cz/item/CS_URS_2022_02/919112222"/>
    <hyperlink ref="F159" r:id="rId18" display="https://podminky.urs.cz/item/CS_URS_2022_02/919122121"/>
    <hyperlink ref="F163" r:id="rId19" display="https://podminky.urs.cz/item/CS_URS_2022_02/561041111"/>
    <hyperlink ref="F167" r:id="rId20" display="https://podminky.urs.cz/item/CS_URS_2022_02/916131213"/>
    <hyperlink ref="F172" r:id="rId21" display="https://podminky.urs.cz/item/CS_URS_2022_02/938908411"/>
    <hyperlink ref="F177" r:id="rId22" display="https://podminky.urs.cz/item/CS_URS_2022_02/998225111"/>
    <hyperlink ref="F181" r:id="rId23" display="https://podminky.urs.cz/item/CS_URS_2022_02/011002000"/>
    <hyperlink ref="F184" r:id="rId24" display="https://podminky.urs.cz/item/CS_URS_2022_02/011103000"/>
    <hyperlink ref="F187" r:id="rId25" display="https://podminky.urs.cz/item/CS_URS_2022_02/011203000"/>
    <hyperlink ref="F190" r:id="rId26" display="https://podminky.urs.cz/item/CS_URS_2022_02/011303000"/>
    <hyperlink ref="F193" r:id="rId27" display="https://podminky.urs.cz/item/CS_URS_2022_02/012203000"/>
    <hyperlink ref="F196" r:id="rId28" display="https://podminky.urs.cz/item/CS_URS_2022_02/013254000"/>
    <hyperlink ref="F200" r:id="rId29" display="https://podminky.urs.cz/item/CS_URS_2022_02/020001000"/>
    <hyperlink ref="F204" r:id="rId30" display="https://podminky.urs.cz/item/CS_URS_2022_02/030001000"/>
    <hyperlink ref="F208" r:id="rId31" display="https://podminky.urs.cz/item/CS_URS_2022_02/041002000"/>
    <hyperlink ref="F211" r:id="rId32" display="https://podminky.urs.cz/item/CS_URS_2022_02/043002000"/>
    <hyperlink ref="F214" r:id="rId33" display="https://podminky.urs.cz/item/CS_URS_2022_02/045002000"/>
    <hyperlink ref="F218" r:id="rId34" display="https://podminky.urs.cz/item/CS_URS_2022_02/060001000"/>
    <hyperlink ref="F222" r:id="rId35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662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ROUND((SUM(BE94:BE254)),  2)</f>
        <v>0</v>
      </c>
      <c r="G33" s="38"/>
      <c r="H33" s="38"/>
      <c r="I33" s="148">
        <v>0.20999999999999999</v>
      </c>
      <c r="J33" s="147">
        <f>ROUND(((SUM(BE94:BE254))*I33),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ROUND((SUM(BF94:BF254)),  2)</f>
        <v>0</v>
      </c>
      <c r="G34" s="38"/>
      <c r="H34" s="38"/>
      <c r="I34" s="148">
        <v>0.14999999999999999</v>
      </c>
      <c r="J34" s="147">
        <f>ROUND(((SUM(BF94:BF254))*I34),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ROUND((SUM(BG94:BG254)),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ROUND((SUM(BH94:BH254)),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ROUND((SUM(BI94:BI254)),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SO103 - Polní cesta C13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J153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140</v>
      </c>
      <c r="E63" s="174"/>
      <c r="F63" s="174"/>
      <c r="G63" s="174"/>
      <c r="H63" s="174"/>
      <c r="I63" s="174"/>
      <c r="J63" s="175">
        <f>J158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141</v>
      </c>
      <c r="E64" s="174"/>
      <c r="F64" s="174"/>
      <c r="G64" s="174"/>
      <c r="H64" s="174"/>
      <c r="I64" s="174"/>
      <c r="J64" s="175">
        <f>J159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142</v>
      </c>
      <c r="E65" s="174"/>
      <c r="F65" s="174"/>
      <c r="G65" s="174"/>
      <c r="H65" s="174"/>
      <c r="I65" s="174"/>
      <c r="J65" s="175">
        <f>J184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143</v>
      </c>
      <c r="E66" s="174"/>
      <c r="F66" s="174"/>
      <c r="G66" s="174"/>
      <c r="H66" s="174"/>
      <c r="I66" s="174"/>
      <c r="J66" s="175">
        <f>J198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144</v>
      </c>
      <c r="E67" s="174"/>
      <c r="F67" s="174"/>
      <c r="G67" s="174"/>
      <c r="H67" s="174"/>
      <c r="I67" s="174"/>
      <c r="J67" s="175">
        <f>J206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145</v>
      </c>
      <c r="E68" s="168"/>
      <c r="F68" s="168"/>
      <c r="G68" s="168"/>
      <c r="H68" s="168"/>
      <c r="I68" s="168"/>
      <c r="J68" s="169">
        <f>J209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146</v>
      </c>
      <c r="E69" s="174"/>
      <c r="F69" s="174"/>
      <c r="G69" s="174"/>
      <c r="H69" s="174"/>
      <c r="I69" s="174"/>
      <c r="J69" s="175">
        <f>J210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147</v>
      </c>
      <c r="E70" s="174"/>
      <c r="F70" s="174"/>
      <c r="G70" s="174"/>
      <c r="H70" s="174"/>
      <c r="I70" s="174"/>
      <c r="J70" s="175">
        <f>J229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148</v>
      </c>
      <c r="E71" s="174"/>
      <c r="F71" s="174"/>
      <c r="G71" s="174"/>
      <c r="H71" s="174"/>
      <c r="I71" s="174"/>
      <c r="J71" s="175">
        <f>J233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149</v>
      </c>
      <c r="E72" s="174"/>
      <c r="F72" s="174"/>
      <c r="G72" s="174"/>
      <c r="H72" s="174"/>
      <c r="I72" s="174"/>
      <c r="J72" s="175">
        <f>J237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150</v>
      </c>
      <c r="E73" s="174"/>
      <c r="F73" s="174"/>
      <c r="G73" s="174"/>
      <c r="H73" s="174"/>
      <c r="I73" s="174"/>
      <c r="J73" s="175">
        <f>J247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151</v>
      </c>
      <c r="E74" s="174"/>
      <c r="F74" s="174"/>
      <c r="G74" s="174"/>
      <c r="H74" s="174"/>
      <c r="I74" s="174"/>
      <c r="J74" s="175">
        <f>J251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152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60" t="str">
        <f>E7</f>
        <v>Realizace Hynkov I. etapa 20230320</v>
      </c>
      <c r="F84" s="32"/>
      <c r="G84" s="32"/>
      <c r="H84" s="32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130</v>
      </c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E9</f>
        <v>SO103 - Polní cesta C13</v>
      </c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F12</f>
        <v>k.ú. Hynkov</v>
      </c>
      <c r="G88" s="40"/>
      <c r="H88" s="40"/>
      <c r="I88" s="32" t="s">
        <v>23</v>
      </c>
      <c r="J88" s="72" t="str">
        <f>IF(J12="","",J12)</f>
        <v>20. 3. 2023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E15</f>
        <v>SPÚ Krajský pozemkový úřad pro Olomoucký kraj</v>
      </c>
      <c r="G90" s="40"/>
      <c r="H90" s="40"/>
      <c r="I90" s="32" t="s">
        <v>31</v>
      </c>
      <c r="J90" s="36" t="str">
        <f>E21</f>
        <v xml:space="preserve"> 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IF(E18="","",E18)</f>
        <v>Vyplň údaj</v>
      </c>
      <c r="G91" s="40"/>
      <c r="H91" s="40"/>
      <c r="I91" s="32" t="s">
        <v>34</v>
      </c>
      <c r="J91" s="36" t="str">
        <f>E24</f>
        <v>AGERIS s.r.o.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77"/>
      <c r="B93" s="178"/>
      <c r="C93" s="179" t="s">
        <v>153</v>
      </c>
      <c r="D93" s="180" t="s">
        <v>58</v>
      </c>
      <c r="E93" s="180" t="s">
        <v>54</v>
      </c>
      <c r="F93" s="180" t="s">
        <v>55</v>
      </c>
      <c r="G93" s="180" t="s">
        <v>154</v>
      </c>
      <c r="H93" s="180" t="s">
        <v>155</v>
      </c>
      <c r="I93" s="180" t="s">
        <v>156</v>
      </c>
      <c r="J93" s="180" t="s">
        <v>135</v>
      </c>
      <c r="K93" s="181" t="s">
        <v>157</v>
      </c>
      <c r="L93" s="182"/>
      <c r="M93" s="92" t="s">
        <v>19</v>
      </c>
      <c r="N93" s="93" t="s">
        <v>43</v>
      </c>
      <c r="O93" s="93" t="s">
        <v>158</v>
      </c>
      <c r="P93" s="93" t="s">
        <v>159</v>
      </c>
      <c r="Q93" s="93" t="s">
        <v>160</v>
      </c>
      <c r="R93" s="93" t="s">
        <v>161</v>
      </c>
      <c r="S93" s="93" t="s">
        <v>162</v>
      </c>
      <c r="T93" s="94" t="s">
        <v>163</v>
      </c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</row>
    <row r="94" s="2" customFormat="1" ht="22.8" customHeight="1">
      <c r="A94" s="38"/>
      <c r="B94" s="39"/>
      <c r="C94" s="99" t="s">
        <v>164</v>
      </c>
      <c r="D94" s="40"/>
      <c r="E94" s="40"/>
      <c r="F94" s="40"/>
      <c r="G94" s="40"/>
      <c r="H94" s="40"/>
      <c r="I94" s="40"/>
      <c r="J94" s="183">
        <f>BK94</f>
        <v>0</v>
      </c>
      <c r="K94" s="40"/>
      <c r="L94" s="44"/>
      <c r="M94" s="95"/>
      <c r="N94" s="184"/>
      <c r="O94" s="96"/>
      <c r="P94" s="185">
        <f>P95+P209</f>
        <v>0</v>
      </c>
      <c r="Q94" s="96"/>
      <c r="R94" s="185">
        <f>R95+R209</f>
        <v>2799.4196349999993</v>
      </c>
      <c r="S94" s="96"/>
      <c r="T94" s="186">
        <f>T95+T209</f>
        <v>200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72</v>
      </c>
      <c r="AU94" s="17" t="s">
        <v>136</v>
      </c>
      <c r="BK94" s="187">
        <f>BK95+BK209</f>
        <v>0</v>
      </c>
    </row>
    <row r="95" s="12" customFormat="1" ht="25.92" customHeight="1">
      <c r="A95" s="12"/>
      <c r="B95" s="188"/>
      <c r="C95" s="189"/>
      <c r="D95" s="190" t="s">
        <v>72</v>
      </c>
      <c r="E95" s="191" t="s">
        <v>165</v>
      </c>
      <c r="F95" s="191" t="s">
        <v>166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P96+P153+P158+P159+P184+P198+P206</f>
        <v>0</v>
      </c>
      <c r="Q95" s="196"/>
      <c r="R95" s="197">
        <f>R96+R153+R158+R159+R184+R198+R206</f>
        <v>2799.4196349999993</v>
      </c>
      <c r="S95" s="196"/>
      <c r="T95" s="198">
        <f>T96+T153+T158+T159+T184+T198+T206</f>
        <v>200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81</v>
      </c>
      <c r="AT95" s="200" t="s">
        <v>72</v>
      </c>
      <c r="AU95" s="200" t="s">
        <v>73</v>
      </c>
      <c r="AY95" s="199" t="s">
        <v>167</v>
      </c>
      <c r="BK95" s="201">
        <f>BK96+BK153+BK158+BK159+BK184+BK198+BK206</f>
        <v>0</v>
      </c>
    </row>
    <row r="96" s="12" customFormat="1" ht="22.8" customHeight="1">
      <c r="A96" s="12"/>
      <c r="B96" s="188"/>
      <c r="C96" s="189"/>
      <c r="D96" s="190" t="s">
        <v>72</v>
      </c>
      <c r="E96" s="202" t="s">
        <v>81</v>
      </c>
      <c r="F96" s="202" t="s">
        <v>168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SUM(P97:P152)</f>
        <v>0</v>
      </c>
      <c r="Q96" s="196"/>
      <c r="R96" s="197">
        <f>SUM(R97:R152)</f>
        <v>0.069675000000000001</v>
      </c>
      <c r="S96" s="196"/>
      <c r="T96" s="198">
        <f>SUM(T97:T152)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81</v>
      </c>
      <c r="AT96" s="200" t="s">
        <v>72</v>
      </c>
      <c r="AU96" s="200" t="s">
        <v>81</v>
      </c>
      <c r="AY96" s="199" t="s">
        <v>167</v>
      </c>
      <c r="BK96" s="201">
        <f>SUM(BK97:BK152)</f>
        <v>0</v>
      </c>
    </row>
    <row r="97" s="2" customFormat="1" ht="16.5" customHeight="1">
      <c r="A97" s="38"/>
      <c r="B97" s="39"/>
      <c r="C97" s="204" t="s">
        <v>81</v>
      </c>
      <c r="D97" s="204" t="s">
        <v>169</v>
      </c>
      <c r="E97" s="205" t="s">
        <v>170</v>
      </c>
      <c r="F97" s="206" t="s">
        <v>171</v>
      </c>
      <c r="G97" s="207" t="s">
        <v>172</v>
      </c>
      <c r="H97" s="208">
        <v>441.19999999999999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173</v>
      </c>
      <c r="AT97" s="215" t="s">
        <v>169</v>
      </c>
      <c r="AU97" s="215" t="s">
        <v>83</v>
      </c>
      <c r="AY97" s="17" t="s">
        <v>167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173</v>
      </c>
      <c r="BM97" s="215" t="s">
        <v>663</v>
      </c>
    </row>
    <row r="98" s="2" customFormat="1">
      <c r="A98" s="38"/>
      <c r="B98" s="39"/>
      <c r="C98" s="40"/>
      <c r="D98" s="217" t="s">
        <v>175</v>
      </c>
      <c r="E98" s="40"/>
      <c r="F98" s="218" t="s">
        <v>176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664</v>
      </c>
      <c r="G99" s="223"/>
      <c r="H99" s="226">
        <v>441.19999999999999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16.5" customHeight="1">
      <c r="A100" s="38"/>
      <c r="B100" s="39"/>
      <c r="C100" s="204" t="s">
        <v>83</v>
      </c>
      <c r="D100" s="204" t="s">
        <v>169</v>
      </c>
      <c r="E100" s="205" t="s">
        <v>180</v>
      </c>
      <c r="F100" s="206" t="s">
        <v>181</v>
      </c>
      <c r="G100" s="207" t="s">
        <v>182</v>
      </c>
      <c r="H100" s="208">
        <v>1737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665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186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13" customFormat="1">
      <c r="A102" s="13"/>
      <c r="B102" s="222"/>
      <c r="C102" s="223"/>
      <c r="D102" s="217" t="s">
        <v>177</v>
      </c>
      <c r="E102" s="224" t="s">
        <v>19</v>
      </c>
      <c r="F102" s="225" t="s">
        <v>666</v>
      </c>
      <c r="G102" s="223"/>
      <c r="H102" s="226">
        <v>1737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177</v>
      </c>
      <c r="AU102" s="232" t="s">
        <v>83</v>
      </c>
      <c r="AV102" s="13" t="s">
        <v>83</v>
      </c>
      <c r="AW102" s="13" t="s">
        <v>33</v>
      </c>
      <c r="AX102" s="13" t="s">
        <v>81</v>
      </c>
      <c r="AY102" s="232" t="s">
        <v>167</v>
      </c>
    </row>
    <row r="103" s="2" customFormat="1" ht="21.75" customHeight="1">
      <c r="A103" s="38"/>
      <c r="B103" s="39"/>
      <c r="C103" s="204" t="s">
        <v>188</v>
      </c>
      <c r="D103" s="204" t="s">
        <v>169</v>
      </c>
      <c r="E103" s="205" t="s">
        <v>570</v>
      </c>
      <c r="F103" s="206" t="s">
        <v>571</v>
      </c>
      <c r="G103" s="207" t="s">
        <v>172</v>
      </c>
      <c r="H103" s="208">
        <v>18.670000000000002</v>
      </c>
      <c r="I103" s="209"/>
      <c r="J103" s="210">
        <f>ROUND(I103*H103,2)</f>
        <v>0</v>
      </c>
      <c r="K103" s="206" t="s">
        <v>183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173</v>
      </c>
      <c r="AT103" s="215" t="s">
        <v>169</v>
      </c>
      <c r="AU103" s="215" t="s">
        <v>83</v>
      </c>
      <c r="AY103" s="17" t="s">
        <v>167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173</v>
      </c>
      <c r="BM103" s="215" t="s">
        <v>667</v>
      </c>
    </row>
    <row r="104" s="2" customFormat="1">
      <c r="A104" s="38"/>
      <c r="B104" s="39"/>
      <c r="C104" s="40"/>
      <c r="D104" s="244" t="s">
        <v>185</v>
      </c>
      <c r="E104" s="40"/>
      <c r="F104" s="245" t="s">
        <v>573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185</v>
      </c>
      <c r="AU104" s="17" t="s">
        <v>83</v>
      </c>
    </row>
    <row r="105" s="13" customFormat="1">
      <c r="A105" s="13"/>
      <c r="B105" s="222"/>
      <c r="C105" s="223"/>
      <c r="D105" s="217" t="s">
        <v>177</v>
      </c>
      <c r="E105" s="224" t="s">
        <v>19</v>
      </c>
      <c r="F105" s="225" t="s">
        <v>668</v>
      </c>
      <c r="G105" s="223"/>
      <c r="H105" s="226">
        <v>18.670000000000002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177</v>
      </c>
      <c r="AU105" s="232" t="s">
        <v>83</v>
      </c>
      <c r="AV105" s="13" t="s">
        <v>83</v>
      </c>
      <c r="AW105" s="13" t="s">
        <v>33</v>
      </c>
      <c r="AX105" s="13" t="s">
        <v>81</v>
      </c>
      <c r="AY105" s="232" t="s">
        <v>167</v>
      </c>
    </row>
    <row r="106" s="2" customFormat="1" ht="21.75" customHeight="1">
      <c r="A106" s="38"/>
      <c r="B106" s="39"/>
      <c r="C106" s="204" t="s">
        <v>173</v>
      </c>
      <c r="D106" s="204" t="s">
        <v>169</v>
      </c>
      <c r="E106" s="205" t="s">
        <v>669</v>
      </c>
      <c r="F106" s="206" t="s">
        <v>670</v>
      </c>
      <c r="G106" s="207" t="s">
        <v>172</v>
      </c>
      <c r="H106" s="208">
        <v>441.19999999999999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671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672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673</v>
      </c>
      <c r="G108" s="223"/>
      <c r="H108" s="226">
        <v>441.19999999999999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81</v>
      </c>
      <c r="AY108" s="232" t="s">
        <v>167</v>
      </c>
    </row>
    <row r="109" s="2" customFormat="1" ht="24.15" customHeight="1">
      <c r="A109" s="38"/>
      <c r="B109" s="39"/>
      <c r="C109" s="204" t="s">
        <v>200</v>
      </c>
      <c r="D109" s="204" t="s">
        <v>169</v>
      </c>
      <c r="E109" s="205" t="s">
        <v>195</v>
      </c>
      <c r="F109" s="206" t="s">
        <v>196</v>
      </c>
      <c r="G109" s="207" t="s">
        <v>172</v>
      </c>
      <c r="H109" s="208">
        <v>10</v>
      </c>
      <c r="I109" s="209"/>
      <c r="J109" s="210">
        <f>ROUND(I109*H109,2)</f>
        <v>0</v>
      </c>
      <c r="K109" s="206" t="s">
        <v>183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173</v>
      </c>
      <c r="AT109" s="215" t="s">
        <v>169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674</v>
      </c>
    </row>
    <row r="110" s="2" customFormat="1">
      <c r="A110" s="38"/>
      <c r="B110" s="39"/>
      <c r="C110" s="40"/>
      <c r="D110" s="244" t="s">
        <v>185</v>
      </c>
      <c r="E110" s="40"/>
      <c r="F110" s="245" t="s">
        <v>198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185</v>
      </c>
      <c r="AU110" s="17" t="s">
        <v>83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675</v>
      </c>
      <c r="G111" s="223"/>
      <c r="H111" s="226">
        <v>10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81</v>
      </c>
      <c r="AY111" s="232" t="s">
        <v>167</v>
      </c>
    </row>
    <row r="112" s="2" customFormat="1" ht="37.8" customHeight="1">
      <c r="A112" s="38"/>
      <c r="B112" s="39"/>
      <c r="C112" s="204" t="s">
        <v>206</v>
      </c>
      <c r="D112" s="204" t="s">
        <v>169</v>
      </c>
      <c r="E112" s="205" t="s">
        <v>207</v>
      </c>
      <c r="F112" s="206" t="s">
        <v>208</v>
      </c>
      <c r="G112" s="207" t="s">
        <v>172</v>
      </c>
      <c r="H112" s="208">
        <v>622.27999999999997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676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210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677</v>
      </c>
      <c r="G114" s="223"/>
      <c r="H114" s="226">
        <v>252.46000000000001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73</v>
      </c>
      <c r="AY114" s="232" t="s">
        <v>167</v>
      </c>
    </row>
    <row r="115" s="13" customFormat="1">
      <c r="A115" s="13"/>
      <c r="B115" s="222"/>
      <c r="C115" s="223"/>
      <c r="D115" s="217" t="s">
        <v>177</v>
      </c>
      <c r="E115" s="224" t="s">
        <v>19</v>
      </c>
      <c r="F115" s="225" t="s">
        <v>678</v>
      </c>
      <c r="G115" s="223"/>
      <c r="H115" s="226">
        <v>252.46000000000001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177</v>
      </c>
      <c r="AU115" s="232" t="s">
        <v>83</v>
      </c>
      <c r="AV115" s="13" t="s">
        <v>83</v>
      </c>
      <c r="AW115" s="13" t="s">
        <v>33</v>
      </c>
      <c r="AX115" s="13" t="s">
        <v>73</v>
      </c>
      <c r="AY115" s="232" t="s">
        <v>167</v>
      </c>
    </row>
    <row r="116" s="13" customFormat="1">
      <c r="A116" s="13"/>
      <c r="B116" s="222"/>
      <c r="C116" s="223"/>
      <c r="D116" s="217" t="s">
        <v>177</v>
      </c>
      <c r="E116" s="224" t="s">
        <v>19</v>
      </c>
      <c r="F116" s="225" t="s">
        <v>679</v>
      </c>
      <c r="G116" s="223"/>
      <c r="H116" s="226">
        <v>117.36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177</v>
      </c>
      <c r="AU116" s="232" t="s">
        <v>83</v>
      </c>
      <c r="AV116" s="13" t="s">
        <v>83</v>
      </c>
      <c r="AW116" s="13" t="s">
        <v>33</v>
      </c>
      <c r="AX116" s="13" t="s">
        <v>73</v>
      </c>
      <c r="AY116" s="232" t="s">
        <v>167</v>
      </c>
    </row>
    <row r="117" s="14" customFormat="1">
      <c r="A117" s="14"/>
      <c r="B117" s="233"/>
      <c r="C117" s="234"/>
      <c r="D117" s="217" t="s">
        <v>177</v>
      </c>
      <c r="E117" s="235" t="s">
        <v>19</v>
      </c>
      <c r="F117" s="236" t="s">
        <v>179</v>
      </c>
      <c r="G117" s="234"/>
      <c r="H117" s="237">
        <v>622.27999999999997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177</v>
      </c>
      <c r="AU117" s="243" t="s">
        <v>83</v>
      </c>
      <c r="AV117" s="14" t="s">
        <v>173</v>
      </c>
      <c r="AW117" s="14" t="s">
        <v>33</v>
      </c>
      <c r="AX117" s="14" t="s">
        <v>81</v>
      </c>
      <c r="AY117" s="243" t="s">
        <v>167</v>
      </c>
    </row>
    <row r="118" s="2" customFormat="1" ht="37.8" customHeight="1">
      <c r="A118" s="38"/>
      <c r="B118" s="39"/>
      <c r="C118" s="204" t="s">
        <v>213</v>
      </c>
      <c r="D118" s="204" t="s">
        <v>169</v>
      </c>
      <c r="E118" s="205" t="s">
        <v>232</v>
      </c>
      <c r="F118" s="206" t="s">
        <v>680</v>
      </c>
      <c r="G118" s="207" t="s">
        <v>172</v>
      </c>
      <c r="H118" s="208">
        <v>90.049999999999997</v>
      </c>
      <c r="I118" s="209"/>
      <c r="J118" s="210">
        <f>ROUND(I118*H118,2)</f>
        <v>0</v>
      </c>
      <c r="K118" s="206" t="s">
        <v>183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173</v>
      </c>
      <c r="AT118" s="215" t="s">
        <v>169</v>
      </c>
      <c r="AU118" s="215" t="s">
        <v>83</v>
      </c>
      <c r="AY118" s="17" t="s">
        <v>167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173</v>
      </c>
      <c r="BM118" s="215" t="s">
        <v>681</v>
      </c>
    </row>
    <row r="119" s="2" customFormat="1">
      <c r="A119" s="38"/>
      <c r="B119" s="39"/>
      <c r="C119" s="40"/>
      <c r="D119" s="244" t="s">
        <v>185</v>
      </c>
      <c r="E119" s="40"/>
      <c r="F119" s="245" t="s">
        <v>235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185</v>
      </c>
      <c r="AU119" s="17" t="s">
        <v>83</v>
      </c>
    </row>
    <row r="120" s="13" customFormat="1">
      <c r="A120" s="13"/>
      <c r="B120" s="222"/>
      <c r="C120" s="223"/>
      <c r="D120" s="217" t="s">
        <v>177</v>
      </c>
      <c r="E120" s="224" t="s">
        <v>19</v>
      </c>
      <c r="F120" s="225" t="s">
        <v>682</v>
      </c>
      <c r="G120" s="223"/>
      <c r="H120" s="226">
        <v>88.239999999999995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177</v>
      </c>
      <c r="AU120" s="232" t="s">
        <v>83</v>
      </c>
      <c r="AV120" s="13" t="s">
        <v>83</v>
      </c>
      <c r="AW120" s="13" t="s">
        <v>33</v>
      </c>
      <c r="AX120" s="13" t="s">
        <v>73</v>
      </c>
      <c r="AY120" s="232" t="s">
        <v>167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683</v>
      </c>
      <c r="G121" s="223"/>
      <c r="H121" s="226">
        <v>100.5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73</v>
      </c>
      <c r="AY121" s="232" t="s">
        <v>167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684</v>
      </c>
      <c r="G122" s="223"/>
      <c r="H122" s="226">
        <v>18.670000000000002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685</v>
      </c>
      <c r="G123" s="223"/>
      <c r="H123" s="226">
        <v>-117.36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4" customFormat="1">
      <c r="A124" s="14"/>
      <c r="B124" s="233"/>
      <c r="C124" s="234"/>
      <c r="D124" s="217" t="s">
        <v>177</v>
      </c>
      <c r="E124" s="235" t="s">
        <v>19</v>
      </c>
      <c r="F124" s="236" t="s">
        <v>179</v>
      </c>
      <c r="G124" s="234"/>
      <c r="H124" s="237">
        <v>90.049999999999997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177</v>
      </c>
      <c r="AU124" s="243" t="s">
        <v>83</v>
      </c>
      <c r="AV124" s="14" t="s">
        <v>173</v>
      </c>
      <c r="AW124" s="14" t="s">
        <v>33</v>
      </c>
      <c r="AX124" s="14" t="s">
        <v>81</v>
      </c>
      <c r="AY124" s="243" t="s">
        <v>167</v>
      </c>
    </row>
    <row r="125" s="2" customFormat="1" ht="37.8" customHeight="1">
      <c r="A125" s="38"/>
      <c r="B125" s="39"/>
      <c r="C125" s="204" t="s">
        <v>220</v>
      </c>
      <c r="D125" s="204" t="s">
        <v>169</v>
      </c>
      <c r="E125" s="205" t="s">
        <v>238</v>
      </c>
      <c r="F125" s="206" t="s">
        <v>686</v>
      </c>
      <c r="G125" s="207" t="s">
        <v>172</v>
      </c>
      <c r="H125" s="208">
        <v>905</v>
      </c>
      <c r="I125" s="209"/>
      <c r="J125" s="210">
        <f>ROUND(I125*H125,2)</f>
        <v>0</v>
      </c>
      <c r="K125" s="206" t="s">
        <v>183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173</v>
      </c>
      <c r="AT125" s="215" t="s">
        <v>169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173</v>
      </c>
      <c r="BM125" s="215" t="s">
        <v>687</v>
      </c>
    </row>
    <row r="126" s="2" customFormat="1">
      <c r="A126" s="38"/>
      <c r="B126" s="39"/>
      <c r="C126" s="40"/>
      <c r="D126" s="244" t="s">
        <v>185</v>
      </c>
      <c r="E126" s="40"/>
      <c r="F126" s="245" t="s">
        <v>241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185</v>
      </c>
      <c r="AU126" s="17" t="s">
        <v>83</v>
      </c>
    </row>
    <row r="127" s="2" customFormat="1">
      <c r="A127" s="38"/>
      <c r="B127" s="39"/>
      <c r="C127" s="40"/>
      <c r="D127" s="217" t="s">
        <v>175</v>
      </c>
      <c r="E127" s="40"/>
      <c r="F127" s="218" t="s">
        <v>242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175</v>
      </c>
      <c r="AU127" s="17" t="s">
        <v>83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688</v>
      </c>
      <c r="G128" s="223"/>
      <c r="H128" s="226">
        <v>905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73</v>
      </c>
      <c r="AY128" s="232" t="s">
        <v>167</v>
      </c>
    </row>
    <row r="129" s="14" customFormat="1">
      <c r="A129" s="14"/>
      <c r="B129" s="233"/>
      <c r="C129" s="234"/>
      <c r="D129" s="217" t="s">
        <v>177</v>
      </c>
      <c r="E129" s="235" t="s">
        <v>19</v>
      </c>
      <c r="F129" s="236" t="s">
        <v>179</v>
      </c>
      <c r="G129" s="234"/>
      <c r="H129" s="237">
        <v>905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3" t="s">
        <v>177</v>
      </c>
      <c r="AU129" s="243" t="s">
        <v>83</v>
      </c>
      <c r="AV129" s="14" t="s">
        <v>173</v>
      </c>
      <c r="AW129" s="14" t="s">
        <v>33</v>
      </c>
      <c r="AX129" s="14" t="s">
        <v>81</v>
      </c>
      <c r="AY129" s="243" t="s">
        <v>167</v>
      </c>
    </row>
    <row r="130" s="2" customFormat="1" ht="24.15" customHeight="1">
      <c r="A130" s="38"/>
      <c r="B130" s="39"/>
      <c r="C130" s="204" t="s">
        <v>225</v>
      </c>
      <c r="D130" s="204" t="s">
        <v>169</v>
      </c>
      <c r="E130" s="205" t="s">
        <v>214</v>
      </c>
      <c r="F130" s="206" t="s">
        <v>215</v>
      </c>
      <c r="G130" s="207" t="s">
        <v>172</v>
      </c>
      <c r="H130" s="208">
        <v>252.46000000000001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173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689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217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2" customFormat="1">
      <c r="A132" s="38"/>
      <c r="B132" s="39"/>
      <c r="C132" s="40"/>
      <c r="D132" s="217" t="s">
        <v>175</v>
      </c>
      <c r="E132" s="40"/>
      <c r="F132" s="218" t="s">
        <v>218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175</v>
      </c>
      <c r="AU132" s="17" t="s">
        <v>83</v>
      </c>
    </row>
    <row r="133" s="13" customFormat="1">
      <c r="A133" s="13"/>
      <c r="B133" s="222"/>
      <c r="C133" s="223"/>
      <c r="D133" s="217" t="s">
        <v>177</v>
      </c>
      <c r="E133" s="224" t="s">
        <v>19</v>
      </c>
      <c r="F133" s="225" t="s">
        <v>690</v>
      </c>
      <c r="G133" s="223"/>
      <c r="H133" s="226">
        <v>252.46000000000001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177</v>
      </c>
      <c r="AU133" s="232" t="s">
        <v>83</v>
      </c>
      <c r="AV133" s="13" t="s">
        <v>83</v>
      </c>
      <c r="AW133" s="13" t="s">
        <v>33</v>
      </c>
      <c r="AX133" s="13" t="s">
        <v>73</v>
      </c>
      <c r="AY133" s="232" t="s">
        <v>167</v>
      </c>
    </row>
    <row r="134" s="14" customFormat="1">
      <c r="A134" s="14"/>
      <c r="B134" s="233"/>
      <c r="C134" s="234"/>
      <c r="D134" s="217" t="s">
        <v>177</v>
      </c>
      <c r="E134" s="235" t="s">
        <v>19</v>
      </c>
      <c r="F134" s="236" t="s">
        <v>179</v>
      </c>
      <c r="G134" s="234"/>
      <c r="H134" s="237">
        <v>252.46000000000001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177</v>
      </c>
      <c r="AU134" s="243" t="s">
        <v>83</v>
      </c>
      <c r="AV134" s="14" t="s">
        <v>173</v>
      </c>
      <c r="AW134" s="14" t="s">
        <v>33</v>
      </c>
      <c r="AX134" s="14" t="s">
        <v>81</v>
      </c>
      <c r="AY134" s="243" t="s">
        <v>167</v>
      </c>
    </row>
    <row r="135" s="2" customFormat="1" ht="24.15" customHeight="1">
      <c r="A135" s="38"/>
      <c r="B135" s="39"/>
      <c r="C135" s="204" t="s">
        <v>231</v>
      </c>
      <c r="D135" s="204" t="s">
        <v>169</v>
      </c>
      <c r="E135" s="205" t="s">
        <v>226</v>
      </c>
      <c r="F135" s="206" t="s">
        <v>227</v>
      </c>
      <c r="G135" s="207" t="s">
        <v>172</v>
      </c>
      <c r="H135" s="208">
        <v>252.46000000000001</v>
      </c>
      <c r="I135" s="209"/>
      <c r="J135" s="210">
        <f>ROUND(I135*H135,2)</f>
        <v>0</v>
      </c>
      <c r="K135" s="206" t="s">
        <v>183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173</v>
      </c>
      <c r="AT135" s="215" t="s">
        <v>169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173</v>
      </c>
      <c r="BM135" s="215" t="s">
        <v>691</v>
      </c>
    </row>
    <row r="136" s="2" customFormat="1">
      <c r="A136" s="38"/>
      <c r="B136" s="39"/>
      <c r="C136" s="40"/>
      <c r="D136" s="244" t="s">
        <v>185</v>
      </c>
      <c r="E136" s="40"/>
      <c r="F136" s="245" t="s">
        <v>229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185</v>
      </c>
      <c r="AU136" s="17" t="s">
        <v>83</v>
      </c>
    </row>
    <row r="137" s="2" customFormat="1">
      <c r="A137" s="38"/>
      <c r="B137" s="39"/>
      <c r="C137" s="40"/>
      <c r="D137" s="217" t="s">
        <v>175</v>
      </c>
      <c r="E137" s="40"/>
      <c r="F137" s="218" t="s">
        <v>692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693</v>
      </c>
      <c r="G138" s="223"/>
      <c r="H138" s="226">
        <v>252.46000000000001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73</v>
      </c>
      <c r="AY138" s="232" t="s">
        <v>167</v>
      </c>
    </row>
    <row r="139" s="14" customFormat="1">
      <c r="A139" s="14"/>
      <c r="B139" s="233"/>
      <c r="C139" s="234"/>
      <c r="D139" s="217" t="s">
        <v>177</v>
      </c>
      <c r="E139" s="235" t="s">
        <v>19</v>
      </c>
      <c r="F139" s="236" t="s">
        <v>179</v>
      </c>
      <c r="G139" s="234"/>
      <c r="H139" s="237">
        <v>252.46000000000001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177</v>
      </c>
      <c r="AU139" s="243" t="s">
        <v>83</v>
      </c>
      <c r="AV139" s="14" t="s">
        <v>173</v>
      </c>
      <c r="AW139" s="14" t="s">
        <v>33</v>
      </c>
      <c r="AX139" s="14" t="s">
        <v>81</v>
      </c>
      <c r="AY139" s="243" t="s">
        <v>167</v>
      </c>
    </row>
    <row r="140" s="2" customFormat="1" ht="24.15" customHeight="1">
      <c r="A140" s="38"/>
      <c r="B140" s="39"/>
      <c r="C140" s="204" t="s">
        <v>237</v>
      </c>
      <c r="D140" s="204" t="s">
        <v>169</v>
      </c>
      <c r="E140" s="205" t="s">
        <v>221</v>
      </c>
      <c r="F140" s="206" t="s">
        <v>694</v>
      </c>
      <c r="G140" s="207" t="s">
        <v>172</v>
      </c>
      <c r="H140" s="208">
        <v>252.46000000000001</v>
      </c>
      <c r="I140" s="209"/>
      <c r="J140" s="210">
        <f>ROUND(I140*H140,2)</f>
        <v>0</v>
      </c>
      <c r="K140" s="206" t="s">
        <v>183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173</v>
      </c>
      <c r="AT140" s="215" t="s">
        <v>169</v>
      </c>
      <c r="AU140" s="215" t="s">
        <v>83</v>
      </c>
      <c r="AY140" s="17" t="s">
        <v>167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173</v>
      </c>
      <c r="BM140" s="215" t="s">
        <v>695</v>
      </c>
    </row>
    <row r="141" s="2" customFormat="1">
      <c r="A141" s="38"/>
      <c r="B141" s="39"/>
      <c r="C141" s="40"/>
      <c r="D141" s="244" t="s">
        <v>185</v>
      </c>
      <c r="E141" s="40"/>
      <c r="F141" s="245" t="s">
        <v>224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696</v>
      </c>
      <c r="G142" s="223"/>
      <c r="H142" s="226">
        <v>252.46000000000001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73</v>
      </c>
      <c r="AY142" s="232" t="s">
        <v>167</v>
      </c>
    </row>
    <row r="143" s="14" customFormat="1">
      <c r="A143" s="14"/>
      <c r="B143" s="233"/>
      <c r="C143" s="234"/>
      <c r="D143" s="217" t="s">
        <v>177</v>
      </c>
      <c r="E143" s="235" t="s">
        <v>19</v>
      </c>
      <c r="F143" s="236" t="s">
        <v>179</v>
      </c>
      <c r="G143" s="234"/>
      <c r="H143" s="237">
        <v>252.46000000000001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177</v>
      </c>
      <c r="AU143" s="243" t="s">
        <v>83</v>
      </c>
      <c r="AV143" s="14" t="s">
        <v>173</v>
      </c>
      <c r="AW143" s="14" t="s">
        <v>33</v>
      </c>
      <c r="AX143" s="14" t="s">
        <v>81</v>
      </c>
      <c r="AY143" s="243" t="s">
        <v>167</v>
      </c>
    </row>
    <row r="144" s="2" customFormat="1" ht="24.15" customHeight="1">
      <c r="A144" s="38"/>
      <c r="B144" s="39"/>
      <c r="C144" s="204" t="s">
        <v>245</v>
      </c>
      <c r="D144" s="204" t="s">
        <v>169</v>
      </c>
      <c r="E144" s="205" t="s">
        <v>259</v>
      </c>
      <c r="F144" s="206" t="s">
        <v>260</v>
      </c>
      <c r="G144" s="207" t="s">
        <v>182</v>
      </c>
      <c r="H144" s="208">
        <v>2787</v>
      </c>
      <c r="I144" s="209"/>
      <c r="J144" s="210">
        <f>ROUND(I144*H144,2)</f>
        <v>0</v>
      </c>
      <c r="K144" s="206" t="s">
        <v>183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173</v>
      </c>
      <c r="AT144" s="215" t="s">
        <v>169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697</v>
      </c>
    </row>
    <row r="145" s="2" customFormat="1">
      <c r="A145" s="38"/>
      <c r="B145" s="39"/>
      <c r="C145" s="40"/>
      <c r="D145" s="244" t="s">
        <v>185</v>
      </c>
      <c r="E145" s="40"/>
      <c r="F145" s="245" t="s">
        <v>262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83</v>
      </c>
    </row>
    <row r="146" s="13" customFormat="1">
      <c r="A146" s="13"/>
      <c r="B146" s="222"/>
      <c r="C146" s="223"/>
      <c r="D146" s="217" t="s">
        <v>177</v>
      </c>
      <c r="E146" s="224" t="s">
        <v>19</v>
      </c>
      <c r="F146" s="225" t="s">
        <v>698</v>
      </c>
      <c r="G146" s="223"/>
      <c r="H146" s="226">
        <v>2787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177</v>
      </c>
      <c r="AU146" s="232" t="s">
        <v>83</v>
      </c>
      <c r="AV146" s="13" t="s">
        <v>83</v>
      </c>
      <c r="AW146" s="13" t="s">
        <v>33</v>
      </c>
      <c r="AX146" s="13" t="s">
        <v>81</v>
      </c>
      <c r="AY146" s="232" t="s">
        <v>167</v>
      </c>
    </row>
    <row r="147" s="2" customFormat="1" ht="16.5" customHeight="1">
      <c r="A147" s="38"/>
      <c r="B147" s="39"/>
      <c r="C147" s="246" t="s">
        <v>251</v>
      </c>
      <c r="D147" s="246" t="s">
        <v>252</v>
      </c>
      <c r="E147" s="247" t="s">
        <v>253</v>
      </c>
      <c r="F147" s="248" t="s">
        <v>254</v>
      </c>
      <c r="G147" s="249" t="s">
        <v>255</v>
      </c>
      <c r="H147" s="250">
        <v>69.674999999999997</v>
      </c>
      <c r="I147" s="251"/>
      <c r="J147" s="252">
        <f>ROUND(I147*H147,2)</f>
        <v>0</v>
      </c>
      <c r="K147" s="248" t="s">
        <v>183</v>
      </c>
      <c r="L147" s="253"/>
      <c r="M147" s="254" t="s">
        <v>19</v>
      </c>
      <c r="N147" s="255" t="s">
        <v>44</v>
      </c>
      <c r="O147" s="84"/>
      <c r="P147" s="213">
        <f>O147*H147</f>
        <v>0</v>
      </c>
      <c r="Q147" s="213">
        <v>0.001</v>
      </c>
      <c r="R147" s="213">
        <f>Q147*H147</f>
        <v>0.069675000000000001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220</v>
      </c>
      <c r="AT147" s="215" t="s">
        <v>252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699</v>
      </c>
    </row>
    <row r="148" s="13" customFormat="1">
      <c r="A148" s="13"/>
      <c r="B148" s="222"/>
      <c r="C148" s="223"/>
      <c r="D148" s="217" t="s">
        <v>177</v>
      </c>
      <c r="E148" s="224" t="s">
        <v>19</v>
      </c>
      <c r="F148" s="225" t="s">
        <v>700</v>
      </c>
      <c r="G148" s="223"/>
      <c r="H148" s="226">
        <v>69.674999999999997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177</v>
      </c>
      <c r="AU148" s="232" t="s">
        <v>83</v>
      </c>
      <c r="AV148" s="13" t="s">
        <v>83</v>
      </c>
      <c r="AW148" s="13" t="s">
        <v>33</v>
      </c>
      <c r="AX148" s="13" t="s">
        <v>81</v>
      </c>
      <c r="AY148" s="232" t="s">
        <v>167</v>
      </c>
    </row>
    <row r="149" s="2" customFormat="1" ht="24.15" customHeight="1">
      <c r="A149" s="38"/>
      <c r="B149" s="39"/>
      <c r="C149" s="204" t="s">
        <v>258</v>
      </c>
      <c r="D149" s="204" t="s">
        <v>169</v>
      </c>
      <c r="E149" s="205" t="s">
        <v>587</v>
      </c>
      <c r="F149" s="206" t="s">
        <v>588</v>
      </c>
      <c r="G149" s="207" t="s">
        <v>182</v>
      </c>
      <c r="H149" s="208">
        <v>6948</v>
      </c>
      <c r="I149" s="209"/>
      <c r="J149" s="210">
        <f>ROUND(I149*H149,2)</f>
        <v>0</v>
      </c>
      <c r="K149" s="206" t="s">
        <v>183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173</v>
      </c>
      <c r="AT149" s="215" t="s">
        <v>169</v>
      </c>
      <c r="AU149" s="215" t="s">
        <v>83</v>
      </c>
      <c r="AY149" s="17" t="s">
        <v>167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173</v>
      </c>
      <c r="BM149" s="215" t="s">
        <v>701</v>
      </c>
    </row>
    <row r="150" s="2" customFormat="1">
      <c r="A150" s="38"/>
      <c r="B150" s="39"/>
      <c r="C150" s="40"/>
      <c r="D150" s="244" t="s">
        <v>185</v>
      </c>
      <c r="E150" s="40"/>
      <c r="F150" s="245" t="s">
        <v>590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185</v>
      </c>
      <c r="AU150" s="17" t="s">
        <v>83</v>
      </c>
    </row>
    <row r="151" s="2" customFormat="1">
      <c r="A151" s="38"/>
      <c r="B151" s="39"/>
      <c r="C151" s="40"/>
      <c r="D151" s="217" t="s">
        <v>175</v>
      </c>
      <c r="E151" s="40"/>
      <c r="F151" s="218" t="s">
        <v>591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175</v>
      </c>
      <c r="AU151" s="17" t="s">
        <v>83</v>
      </c>
    </row>
    <row r="152" s="13" customFormat="1">
      <c r="A152" s="13"/>
      <c r="B152" s="222"/>
      <c r="C152" s="223"/>
      <c r="D152" s="217" t="s">
        <v>177</v>
      </c>
      <c r="E152" s="224" t="s">
        <v>19</v>
      </c>
      <c r="F152" s="225" t="s">
        <v>702</v>
      </c>
      <c r="G152" s="223"/>
      <c r="H152" s="226">
        <v>6948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177</v>
      </c>
      <c r="AU152" s="232" t="s">
        <v>83</v>
      </c>
      <c r="AV152" s="13" t="s">
        <v>83</v>
      </c>
      <c r="AW152" s="13" t="s">
        <v>33</v>
      </c>
      <c r="AX152" s="13" t="s">
        <v>81</v>
      </c>
      <c r="AY152" s="232" t="s">
        <v>167</v>
      </c>
    </row>
    <row r="153" s="12" customFormat="1" ht="22.8" customHeight="1">
      <c r="A153" s="12"/>
      <c r="B153" s="188"/>
      <c r="C153" s="189"/>
      <c r="D153" s="190" t="s">
        <v>72</v>
      </c>
      <c r="E153" s="202" t="s">
        <v>83</v>
      </c>
      <c r="F153" s="202" t="s">
        <v>264</v>
      </c>
      <c r="G153" s="189"/>
      <c r="H153" s="189"/>
      <c r="I153" s="192"/>
      <c r="J153" s="203">
        <f>BK153</f>
        <v>0</v>
      </c>
      <c r="K153" s="189"/>
      <c r="L153" s="194"/>
      <c r="M153" s="195"/>
      <c r="N153" s="196"/>
      <c r="O153" s="196"/>
      <c r="P153" s="197">
        <f>SUM(P154:P157)</f>
        <v>0</v>
      </c>
      <c r="Q153" s="196"/>
      <c r="R153" s="197">
        <f>SUM(R154:R157)</f>
        <v>17.230080000000001</v>
      </c>
      <c r="S153" s="196"/>
      <c r="T153" s="198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9" t="s">
        <v>81</v>
      </c>
      <c r="AT153" s="200" t="s">
        <v>72</v>
      </c>
      <c r="AU153" s="200" t="s">
        <v>81</v>
      </c>
      <c r="AY153" s="199" t="s">
        <v>167</v>
      </c>
      <c r="BK153" s="201">
        <f>SUM(BK154:BK157)</f>
        <v>0</v>
      </c>
    </row>
    <row r="154" s="2" customFormat="1" ht="37.8" customHeight="1">
      <c r="A154" s="38"/>
      <c r="B154" s="39"/>
      <c r="C154" s="204" t="s">
        <v>8</v>
      </c>
      <c r="D154" s="204" t="s">
        <v>169</v>
      </c>
      <c r="E154" s="205" t="s">
        <v>265</v>
      </c>
      <c r="F154" s="206" t="s">
        <v>266</v>
      </c>
      <c r="G154" s="207" t="s">
        <v>172</v>
      </c>
      <c r="H154" s="208">
        <v>6.4000000000000004</v>
      </c>
      <c r="I154" s="209"/>
      <c r="J154" s="210">
        <f>ROUND(I154*H154,2)</f>
        <v>0</v>
      </c>
      <c r="K154" s="206" t="s">
        <v>183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2.6922000000000001</v>
      </c>
      <c r="R154" s="213">
        <f>Q154*H154</f>
        <v>17.230080000000001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173</v>
      </c>
      <c r="AT154" s="215" t="s">
        <v>169</v>
      </c>
      <c r="AU154" s="215" t="s">
        <v>83</v>
      </c>
      <c r="AY154" s="17" t="s">
        <v>167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173</v>
      </c>
      <c r="BM154" s="215" t="s">
        <v>703</v>
      </c>
    </row>
    <row r="155" s="2" customFormat="1">
      <c r="A155" s="38"/>
      <c r="B155" s="39"/>
      <c r="C155" s="40"/>
      <c r="D155" s="244" t="s">
        <v>185</v>
      </c>
      <c r="E155" s="40"/>
      <c r="F155" s="245" t="s">
        <v>268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185</v>
      </c>
      <c r="AU155" s="17" t="s">
        <v>83</v>
      </c>
    </row>
    <row r="156" s="2" customFormat="1">
      <c r="A156" s="38"/>
      <c r="B156" s="39"/>
      <c r="C156" s="40"/>
      <c r="D156" s="217" t="s">
        <v>175</v>
      </c>
      <c r="E156" s="40"/>
      <c r="F156" s="218" t="s">
        <v>269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175</v>
      </c>
      <c r="AU156" s="17" t="s">
        <v>83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704</v>
      </c>
      <c r="G157" s="223"/>
      <c r="H157" s="226">
        <v>6.4000000000000004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81</v>
      </c>
      <c r="AY157" s="232" t="s">
        <v>167</v>
      </c>
    </row>
    <row r="158" s="12" customFormat="1" ht="22.8" customHeight="1">
      <c r="A158" s="12"/>
      <c r="B158" s="188"/>
      <c r="C158" s="189"/>
      <c r="D158" s="190" t="s">
        <v>72</v>
      </c>
      <c r="E158" s="202" t="s">
        <v>173</v>
      </c>
      <c r="F158" s="202" t="s">
        <v>270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v>0</v>
      </c>
      <c r="Q158" s="196"/>
      <c r="R158" s="197">
        <v>0</v>
      </c>
      <c r="S158" s="196"/>
      <c r="T158" s="198"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9" t="s">
        <v>81</v>
      </c>
      <c r="AT158" s="200" t="s">
        <v>72</v>
      </c>
      <c r="AU158" s="200" t="s">
        <v>81</v>
      </c>
      <c r="AY158" s="199" t="s">
        <v>167</v>
      </c>
      <c r="BK158" s="201">
        <v>0</v>
      </c>
    </row>
    <row r="159" s="12" customFormat="1" ht="22.8" customHeight="1">
      <c r="A159" s="12"/>
      <c r="B159" s="188"/>
      <c r="C159" s="189"/>
      <c r="D159" s="190" t="s">
        <v>72</v>
      </c>
      <c r="E159" s="202" t="s">
        <v>200</v>
      </c>
      <c r="F159" s="202" t="s">
        <v>284</v>
      </c>
      <c r="G159" s="189"/>
      <c r="H159" s="189"/>
      <c r="I159" s="192"/>
      <c r="J159" s="203">
        <f>BK159</f>
        <v>0</v>
      </c>
      <c r="K159" s="189"/>
      <c r="L159" s="194"/>
      <c r="M159" s="195"/>
      <c r="N159" s="196"/>
      <c r="O159" s="196"/>
      <c r="P159" s="197">
        <f>SUM(P160:P183)</f>
        <v>0</v>
      </c>
      <c r="Q159" s="196"/>
      <c r="R159" s="197">
        <f>SUM(R160:R183)</f>
        <v>2717.0769799999994</v>
      </c>
      <c r="S159" s="196"/>
      <c r="T159" s="198">
        <f>SUM(T160:T183)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9" t="s">
        <v>81</v>
      </c>
      <c r="AT159" s="200" t="s">
        <v>72</v>
      </c>
      <c r="AU159" s="200" t="s">
        <v>81</v>
      </c>
      <c r="AY159" s="199" t="s">
        <v>167</v>
      </c>
      <c r="BK159" s="201">
        <f>SUM(BK160:BK183)</f>
        <v>0</v>
      </c>
    </row>
    <row r="160" s="2" customFormat="1" ht="21.75" customHeight="1">
      <c r="A160" s="38"/>
      <c r="B160" s="39"/>
      <c r="C160" s="204" t="s">
        <v>271</v>
      </c>
      <c r="D160" s="204" t="s">
        <v>169</v>
      </c>
      <c r="E160" s="205" t="s">
        <v>286</v>
      </c>
      <c r="F160" s="206" t="s">
        <v>287</v>
      </c>
      <c r="G160" s="207" t="s">
        <v>182</v>
      </c>
      <c r="H160" s="208">
        <v>2623</v>
      </c>
      <c r="I160" s="209"/>
      <c r="J160" s="210">
        <f>ROUND(I160*H160,2)</f>
        <v>0</v>
      </c>
      <c r="K160" s="206" t="s">
        <v>183</v>
      </c>
      <c r="L160" s="44"/>
      <c r="M160" s="211" t="s">
        <v>19</v>
      </c>
      <c r="N160" s="212" t="s">
        <v>44</v>
      </c>
      <c r="O160" s="84"/>
      <c r="P160" s="213">
        <f>O160*H160</f>
        <v>0</v>
      </c>
      <c r="Q160" s="213">
        <v>0.36834</v>
      </c>
      <c r="R160" s="213">
        <f>Q160*H160</f>
        <v>966.15581999999995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173</v>
      </c>
      <c r="AT160" s="215" t="s">
        <v>169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173</v>
      </c>
      <c r="BM160" s="215" t="s">
        <v>705</v>
      </c>
    </row>
    <row r="161" s="2" customFormat="1">
      <c r="A161" s="38"/>
      <c r="B161" s="39"/>
      <c r="C161" s="40"/>
      <c r="D161" s="244" t="s">
        <v>185</v>
      </c>
      <c r="E161" s="40"/>
      <c r="F161" s="245" t="s">
        <v>289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185</v>
      </c>
      <c r="AU161" s="17" t="s">
        <v>83</v>
      </c>
    </row>
    <row r="162" s="13" customFormat="1">
      <c r="A162" s="13"/>
      <c r="B162" s="222"/>
      <c r="C162" s="223"/>
      <c r="D162" s="217" t="s">
        <v>177</v>
      </c>
      <c r="E162" s="224" t="s">
        <v>19</v>
      </c>
      <c r="F162" s="225" t="s">
        <v>706</v>
      </c>
      <c r="G162" s="223"/>
      <c r="H162" s="226">
        <v>2623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177</v>
      </c>
      <c r="AU162" s="232" t="s">
        <v>83</v>
      </c>
      <c r="AV162" s="13" t="s">
        <v>83</v>
      </c>
      <c r="AW162" s="13" t="s">
        <v>33</v>
      </c>
      <c r="AX162" s="13" t="s">
        <v>81</v>
      </c>
      <c r="AY162" s="232" t="s">
        <v>167</v>
      </c>
    </row>
    <row r="163" s="2" customFormat="1" ht="21.75" customHeight="1">
      <c r="A163" s="38"/>
      <c r="B163" s="39"/>
      <c r="C163" s="204" t="s">
        <v>278</v>
      </c>
      <c r="D163" s="204" t="s">
        <v>169</v>
      </c>
      <c r="E163" s="205" t="s">
        <v>292</v>
      </c>
      <c r="F163" s="206" t="s">
        <v>293</v>
      </c>
      <c r="G163" s="207" t="s">
        <v>182</v>
      </c>
      <c r="H163" s="208">
        <v>2772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0.34499999999999997</v>
      </c>
      <c r="R163" s="213">
        <f>Q163*H163</f>
        <v>956.33999999999992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707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295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708</v>
      </c>
      <c r="G165" s="223"/>
      <c r="H165" s="226">
        <v>2772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81</v>
      </c>
      <c r="AY165" s="232" t="s">
        <v>167</v>
      </c>
    </row>
    <row r="166" s="2" customFormat="1" ht="24.15" customHeight="1">
      <c r="A166" s="38"/>
      <c r="B166" s="39"/>
      <c r="C166" s="204" t="s">
        <v>285</v>
      </c>
      <c r="D166" s="204" t="s">
        <v>169</v>
      </c>
      <c r="E166" s="205" t="s">
        <v>709</v>
      </c>
      <c r="F166" s="206" t="s">
        <v>710</v>
      </c>
      <c r="G166" s="207" t="s">
        <v>182</v>
      </c>
      <c r="H166" s="208">
        <v>1380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0.095000000000000001</v>
      </c>
      <c r="R166" s="213">
        <f>Q166*H166</f>
        <v>131.09999999999999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711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712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713</v>
      </c>
      <c r="G168" s="223"/>
      <c r="H168" s="226">
        <v>1380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2" customFormat="1" ht="24.15" customHeight="1">
      <c r="A169" s="38"/>
      <c r="B169" s="39"/>
      <c r="C169" s="204" t="s">
        <v>291</v>
      </c>
      <c r="D169" s="204" t="s">
        <v>169</v>
      </c>
      <c r="E169" s="205" t="s">
        <v>298</v>
      </c>
      <c r="F169" s="206" t="s">
        <v>299</v>
      </c>
      <c r="G169" s="207" t="s">
        <v>182</v>
      </c>
      <c r="H169" s="208">
        <v>2036</v>
      </c>
      <c r="I169" s="209"/>
      <c r="J169" s="210">
        <f>ROUND(I169*H169,2)</f>
        <v>0</v>
      </c>
      <c r="K169" s="206" t="s">
        <v>183</v>
      </c>
      <c r="L169" s="44"/>
      <c r="M169" s="211" t="s">
        <v>19</v>
      </c>
      <c r="N169" s="212" t="s">
        <v>44</v>
      </c>
      <c r="O169" s="84"/>
      <c r="P169" s="213">
        <f>O169*H169</f>
        <v>0</v>
      </c>
      <c r="Q169" s="213">
        <v>0.15826000000000001</v>
      </c>
      <c r="R169" s="213">
        <f>Q169*H169</f>
        <v>322.21736000000004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173</v>
      </c>
      <c r="AT169" s="215" t="s">
        <v>169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714</v>
      </c>
    </row>
    <row r="170" s="2" customFormat="1">
      <c r="A170" s="38"/>
      <c r="B170" s="39"/>
      <c r="C170" s="40"/>
      <c r="D170" s="244" t="s">
        <v>185</v>
      </c>
      <c r="E170" s="40"/>
      <c r="F170" s="245" t="s">
        <v>301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185</v>
      </c>
      <c r="AU170" s="17" t="s">
        <v>83</v>
      </c>
    </row>
    <row r="171" s="13" customFormat="1">
      <c r="A171" s="13"/>
      <c r="B171" s="222"/>
      <c r="C171" s="223"/>
      <c r="D171" s="217" t="s">
        <v>177</v>
      </c>
      <c r="E171" s="224" t="s">
        <v>19</v>
      </c>
      <c r="F171" s="225" t="s">
        <v>715</v>
      </c>
      <c r="G171" s="223"/>
      <c r="H171" s="226">
        <v>2036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177</v>
      </c>
      <c r="AU171" s="232" t="s">
        <v>83</v>
      </c>
      <c r="AV171" s="13" t="s">
        <v>83</v>
      </c>
      <c r="AW171" s="13" t="s">
        <v>33</v>
      </c>
      <c r="AX171" s="13" t="s">
        <v>81</v>
      </c>
      <c r="AY171" s="232" t="s">
        <v>167</v>
      </c>
    </row>
    <row r="172" s="2" customFormat="1" ht="21.75" customHeight="1">
      <c r="A172" s="38"/>
      <c r="B172" s="39"/>
      <c r="C172" s="204" t="s">
        <v>297</v>
      </c>
      <c r="D172" s="204" t="s">
        <v>169</v>
      </c>
      <c r="E172" s="205" t="s">
        <v>303</v>
      </c>
      <c r="F172" s="206" t="s">
        <v>304</v>
      </c>
      <c r="G172" s="207" t="s">
        <v>182</v>
      </c>
      <c r="H172" s="208">
        <v>434.5</v>
      </c>
      <c r="I172" s="209"/>
      <c r="J172" s="210">
        <f>ROUND(I172*H172,2)</f>
        <v>0</v>
      </c>
      <c r="K172" s="206" t="s">
        <v>183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0.27600000000000002</v>
      </c>
      <c r="R172" s="213">
        <f>Q172*H172</f>
        <v>119.92200000000001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173</v>
      </c>
      <c r="AT172" s="215" t="s">
        <v>169</v>
      </c>
      <c r="AU172" s="215" t="s">
        <v>83</v>
      </c>
      <c r="AY172" s="17" t="s">
        <v>167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173</v>
      </c>
      <c r="BM172" s="215" t="s">
        <v>716</v>
      </c>
    </row>
    <row r="173" s="2" customFormat="1">
      <c r="A173" s="38"/>
      <c r="B173" s="39"/>
      <c r="C173" s="40"/>
      <c r="D173" s="244" t="s">
        <v>185</v>
      </c>
      <c r="E173" s="40"/>
      <c r="F173" s="245" t="s">
        <v>306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185</v>
      </c>
      <c r="AU173" s="17" t="s">
        <v>83</v>
      </c>
    </row>
    <row r="174" s="13" customFormat="1">
      <c r="A174" s="13"/>
      <c r="B174" s="222"/>
      <c r="C174" s="223"/>
      <c r="D174" s="217" t="s">
        <v>177</v>
      </c>
      <c r="E174" s="224" t="s">
        <v>19</v>
      </c>
      <c r="F174" s="225" t="s">
        <v>717</v>
      </c>
      <c r="G174" s="223"/>
      <c r="H174" s="226">
        <v>434.5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177</v>
      </c>
      <c r="AU174" s="232" t="s">
        <v>83</v>
      </c>
      <c r="AV174" s="13" t="s">
        <v>83</v>
      </c>
      <c r="AW174" s="13" t="s">
        <v>33</v>
      </c>
      <c r="AX174" s="13" t="s">
        <v>81</v>
      </c>
      <c r="AY174" s="232" t="s">
        <v>167</v>
      </c>
    </row>
    <row r="175" s="2" customFormat="1" ht="16.5" customHeight="1">
      <c r="A175" s="38"/>
      <c r="B175" s="39"/>
      <c r="C175" s="204" t="s">
        <v>7</v>
      </c>
      <c r="D175" s="204" t="s">
        <v>169</v>
      </c>
      <c r="E175" s="205" t="s">
        <v>309</v>
      </c>
      <c r="F175" s="206" t="s">
        <v>310</v>
      </c>
      <c r="G175" s="207" t="s">
        <v>182</v>
      </c>
      <c r="H175" s="208">
        <v>2036</v>
      </c>
      <c r="I175" s="209"/>
      <c r="J175" s="210">
        <f>ROUND(I175*H175,2)</f>
        <v>0</v>
      </c>
      <c r="K175" s="206" t="s">
        <v>183</v>
      </c>
      <c r="L175" s="44"/>
      <c r="M175" s="211" t="s">
        <v>19</v>
      </c>
      <c r="N175" s="212" t="s">
        <v>44</v>
      </c>
      <c r="O175" s="84"/>
      <c r="P175" s="213">
        <f>O175*H175</f>
        <v>0</v>
      </c>
      <c r="Q175" s="213">
        <v>0.0060099999999999997</v>
      </c>
      <c r="R175" s="213">
        <f>Q175*H175</f>
        <v>12.23636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173</v>
      </c>
      <c r="AT175" s="215" t="s">
        <v>169</v>
      </c>
      <c r="AU175" s="215" t="s">
        <v>83</v>
      </c>
      <c r="AY175" s="17" t="s">
        <v>167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173</v>
      </c>
      <c r="BM175" s="215" t="s">
        <v>718</v>
      </c>
    </row>
    <row r="176" s="2" customFormat="1">
      <c r="A176" s="38"/>
      <c r="B176" s="39"/>
      <c r="C176" s="40"/>
      <c r="D176" s="244" t="s">
        <v>185</v>
      </c>
      <c r="E176" s="40"/>
      <c r="F176" s="245" t="s">
        <v>312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185</v>
      </c>
      <c r="AU176" s="17" t="s">
        <v>83</v>
      </c>
    </row>
    <row r="177" s="13" customFormat="1">
      <c r="A177" s="13"/>
      <c r="B177" s="222"/>
      <c r="C177" s="223"/>
      <c r="D177" s="217" t="s">
        <v>177</v>
      </c>
      <c r="E177" s="224" t="s">
        <v>19</v>
      </c>
      <c r="F177" s="225" t="s">
        <v>719</v>
      </c>
      <c r="G177" s="223"/>
      <c r="H177" s="226">
        <v>2036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177</v>
      </c>
      <c r="AU177" s="232" t="s">
        <v>83</v>
      </c>
      <c r="AV177" s="13" t="s">
        <v>83</v>
      </c>
      <c r="AW177" s="13" t="s">
        <v>33</v>
      </c>
      <c r="AX177" s="13" t="s">
        <v>81</v>
      </c>
      <c r="AY177" s="232" t="s">
        <v>167</v>
      </c>
    </row>
    <row r="178" s="2" customFormat="1" ht="16.5" customHeight="1">
      <c r="A178" s="38"/>
      <c r="B178" s="39"/>
      <c r="C178" s="204" t="s">
        <v>308</v>
      </c>
      <c r="D178" s="204" t="s">
        <v>169</v>
      </c>
      <c r="E178" s="205" t="s">
        <v>315</v>
      </c>
      <c r="F178" s="206" t="s">
        <v>316</v>
      </c>
      <c r="G178" s="207" t="s">
        <v>182</v>
      </c>
      <c r="H178" s="208">
        <v>2006</v>
      </c>
      <c r="I178" s="209"/>
      <c r="J178" s="210">
        <f>ROUND(I178*H178,2)</f>
        <v>0</v>
      </c>
      <c r="K178" s="206" t="s">
        <v>183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0.00051000000000000004</v>
      </c>
      <c r="R178" s="213">
        <f>Q178*H178</f>
        <v>1.0230600000000001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173</v>
      </c>
      <c r="AT178" s="215" t="s">
        <v>169</v>
      </c>
      <c r="AU178" s="215" t="s">
        <v>83</v>
      </c>
      <c r="AY178" s="17" t="s">
        <v>167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173</v>
      </c>
      <c r="BM178" s="215" t="s">
        <v>720</v>
      </c>
    </row>
    <row r="179" s="2" customFormat="1">
      <c r="A179" s="38"/>
      <c r="B179" s="39"/>
      <c r="C179" s="40"/>
      <c r="D179" s="244" t="s">
        <v>185</v>
      </c>
      <c r="E179" s="40"/>
      <c r="F179" s="245" t="s">
        <v>318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185</v>
      </c>
      <c r="AU179" s="17" t="s">
        <v>83</v>
      </c>
    </row>
    <row r="180" s="13" customFormat="1">
      <c r="A180" s="13"/>
      <c r="B180" s="222"/>
      <c r="C180" s="223"/>
      <c r="D180" s="217" t="s">
        <v>177</v>
      </c>
      <c r="E180" s="224" t="s">
        <v>19</v>
      </c>
      <c r="F180" s="225" t="s">
        <v>721</v>
      </c>
      <c r="G180" s="223"/>
      <c r="H180" s="226">
        <v>2006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177</v>
      </c>
      <c r="AU180" s="232" t="s">
        <v>83</v>
      </c>
      <c r="AV180" s="13" t="s">
        <v>83</v>
      </c>
      <c r="AW180" s="13" t="s">
        <v>33</v>
      </c>
      <c r="AX180" s="13" t="s">
        <v>81</v>
      </c>
      <c r="AY180" s="232" t="s">
        <v>167</v>
      </c>
    </row>
    <row r="181" s="2" customFormat="1" ht="24.15" customHeight="1">
      <c r="A181" s="38"/>
      <c r="B181" s="39"/>
      <c r="C181" s="204" t="s">
        <v>314</v>
      </c>
      <c r="D181" s="204" t="s">
        <v>169</v>
      </c>
      <c r="E181" s="205" t="s">
        <v>321</v>
      </c>
      <c r="F181" s="206" t="s">
        <v>322</v>
      </c>
      <c r="G181" s="207" t="s">
        <v>182</v>
      </c>
      <c r="H181" s="208">
        <v>2006</v>
      </c>
      <c r="I181" s="209"/>
      <c r="J181" s="210">
        <f>ROUND(I181*H181,2)</f>
        <v>0</v>
      </c>
      <c r="K181" s="206" t="s">
        <v>183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0.10373</v>
      </c>
      <c r="R181" s="213">
        <f>Q181*H181</f>
        <v>208.08238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173</v>
      </c>
      <c r="AT181" s="215" t="s">
        <v>169</v>
      </c>
      <c r="AU181" s="215" t="s">
        <v>83</v>
      </c>
      <c r="AY181" s="17" t="s">
        <v>167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173</v>
      </c>
      <c r="BM181" s="215" t="s">
        <v>722</v>
      </c>
    </row>
    <row r="182" s="2" customFormat="1">
      <c r="A182" s="38"/>
      <c r="B182" s="39"/>
      <c r="C182" s="40"/>
      <c r="D182" s="244" t="s">
        <v>185</v>
      </c>
      <c r="E182" s="40"/>
      <c r="F182" s="245" t="s">
        <v>324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185</v>
      </c>
      <c r="AU182" s="17" t="s">
        <v>83</v>
      </c>
    </row>
    <row r="183" s="13" customFormat="1">
      <c r="A183" s="13"/>
      <c r="B183" s="222"/>
      <c r="C183" s="223"/>
      <c r="D183" s="217" t="s">
        <v>177</v>
      </c>
      <c r="E183" s="224" t="s">
        <v>19</v>
      </c>
      <c r="F183" s="225" t="s">
        <v>723</v>
      </c>
      <c r="G183" s="223"/>
      <c r="H183" s="226">
        <v>2006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177</v>
      </c>
      <c r="AU183" s="232" t="s">
        <v>83</v>
      </c>
      <c r="AV183" s="13" t="s">
        <v>83</v>
      </c>
      <c r="AW183" s="13" t="s">
        <v>33</v>
      </c>
      <c r="AX183" s="13" t="s">
        <v>81</v>
      </c>
      <c r="AY183" s="232" t="s">
        <v>167</v>
      </c>
    </row>
    <row r="184" s="12" customFormat="1" ht="22.8" customHeight="1">
      <c r="A184" s="12"/>
      <c r="B184" s="188"/>
      <c r="C184" s="189"/>
      <c r="D184" s="190" t="s">
        <v>72</v>
      </c>
      <c r="E184" s="202" t="s">
        <v>225</v>
      </c>
      <c r="F184" s="202" t="s">
        <v>338</v>
      </c>
      <c r="G184" s="189"/>
      <c r="H184" s="189"/>
      <c r="I184" s="192"/>
      <c r="J184" s="203">
        <f>BK184</f>
        <v>0</v>
      </c>
      <c r="K184" s="189"/>
      <c r="L184" s="194"/>
      <c r="M184" s="195"/>
      <c r="N184" s="196"/>
      <c r="O184" s="196"/>
      <c r="P184" s="197">
        <f>SUM(P185:P197)</f>
        <v>0</v>
      </c>
      <c r="Q184" s="196"/>
      <c r="R184" s="197">
        <f>SUM(R185:R197)</f>
        <v>65.042899999999989</v>
      </c>
      <c r="S184" s="196"/>
      <c r="T184" s="198">
        <f>SUM(T185:T197)</f>
        <v>200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9" t="s">
        <v>81</v>
      </c>
      <c r="AT184" s="200" t="s">
        <v>72</v>
      </c>
      <c r="AU184" s="200" t="s">
        <v>81</v>
      </c>
      <c r="AY184" s="199" t="s">
        <v>167</v>
      </c>
      <c r="BK184" s="201">
        <f>SUM(BK185:BK197)</f>
        <v>0</v>
      </c>
    </row>
    <row r="185" s="2" customFormat="1" ht="37.8" customHeight="1">
      <c r="A185" s="38"/>
      <c r="B185" s="39"/>
      <c r="C185" s="204" t="s">
        <v>320</v>
      </c>
      <c r="D185" s="204" t="s">
        <v>169</v>
      </c>
      <c r="E185" s="205" t="s">
        <v>347</v>
      </c>
      <c r="F185" s="206" t="s">
        <v>348</v>
      </c>
      <c r="G185" s="207" t="s">
        <v>182</v>
      </c>
      <c r="H185" s="208">
        <v>2772</v>
      </c>
      <c r="I185" s="209"/>
      <c r="J185" s="210">
        <f>ROUND(I185*H185,2)</f>
        <v>0</v>
      </c>
      <c r="K185" s="206" t="s">
        <v>183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173</v>
      </c>
      <c r="AT185" s="215" t="s">
        <v>169</v>
      </c>
      <c r="AU185" s="215" t="s">
        <v>83</v>
      </c>
      <c r="AY185" s="17" t="s">
        <v>167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173</v>
      </c>
      <c r="BM185" s="215" t="s">
        <v>724</v>
      </c>
    </row>
    <row r="186" s="2" customFormat="1">
      <c r="A186" s="38"/>
      <c r="B186" s="39"/>
      <c r="C186" s="40"/>
      <c r="D186" s="244" t="s">
        <v>185</v>
      </c>
      <c r="E186" s="40"/>
      <c r="F186" s="245" t="s">
        <v>350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185</v>
      </c>
      <c r="AU186" s="17" t="s">
        <v>83</v>
      </c>
    </row>
    <row r="187" s="13" customFormat="1">
      <c r="A187" s="13"/>
      <c r="B187" s="222"/>
      <c r="C187" s="223"/>
      <c r="D187" s="217" t="s">
        <v>177</v>
      </c>
      <c r="E187" s="224" t="s">
        <v>19</v>
      </c>
      <c r="F187" s="225" t="s">
        <v>725</v>
      </c>
      <c r="G187" s="223"/>
      <c r="H187" s="226">
        <v>2772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177</v>
      </c>
      <c r="AU187" s="232" t="s">
        <v>83</v>
      </c>
      <c r="AV187" s="13" t="s">
        <v>83</v>
      </c>
      <c r="AW187" s="13" t="s">
        <v>33</v>
      </c>
      <c r="AX187" s="13" t="s">
        <v>81</v>
      </c>
      <c r="AY187" s="232" t="s">
        <v>167</v>
      </c>
    </row>
    <row r="188" s="2" customFormat="1" ht="16.5" customHeight="1">
      <c r="A188" s="38"/>
      <c r="B188" s="39"/>
      <c r="C188" s="246" t="s">
        <v>326</v>
      </c>
      <c r="D188" s="246" t="s">
        <v>252</v>
      </c>
      <c r="E188" s="247" t="s">
        <v>358</v>
      </c>
      <c r="F188" s="248" t="s">
        <v>359</v>
      </c>
      <c r="G188" s="249" t="s">
        <v>360</v>
      </c>
      <c r="H188" s="250">
        <v>63.616999999999997</v>
      </c>
      <c r="I188" s="251"/>
      <c r="J188" s="252">
        <f>ROUND(I188*H188,2)</f>
        <v>0</v>
      </c>
      <c r="K188" s="248" t="s">
        <v>183</v>
      </c>
      <c r="L188" s="253"/>
      <c r="M188" s="254" t="s">
        <v>19</v>
      </c>
      <c r="N188" s="255" t="s">
        <v>44</v>
      </c>
      <c r="O188" s="84"/>
      <c r="P188" s="213">
        <f>O188*H188</f>
        <v>0</v>
      </c>
      <c r="Q188" s="213">
        <v>1</v>
      </c>
      <c r="R188" s="213">
        <f>Q188*H188</f>
        <v>63.616999999999997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220</v>
      </c>
      <c r="AT188" s="215" t="s">
        <v>252</v>
      </c>
      <c r="AU188" s="215" t="s">
        <v>83</v>
      </c>
      <c r="AY188" s="17" t="s">
        <v>167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173</v>
      </c>
      <c r="BM188" s="215" t="s">
        <v>726</v>
      </c>
    </row>
    <row r="189" s="13" customFormat="1">
      <c r="A189" s="13"/>
      <c r="B189" s="222"/>
      <c r="C189" s="223"/>
      <c r="D189" s="217" t="s">
        <v>177</v>
      </c>
      <c r="E189" s="224" t="s">
        <v>19</v>
      </c>
      <c r="F189" s="225" t="s">
        <v>727</v>
      </c>
      <c r="G189" s="223"/>
      <c r="H189" s="226">
        <v>63.616999999999997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177</v>
      </c>
      <c r="AU189" s="232" t="s">
        <v>83</v>
      </c>
      <c r="AV189" s="13" t="s">
        <v>83</v>
      </c>
      <c r="AW189" s="13" t="s">
        <v>33</v>
      </c>
      <c r="AX189" s="13" t="s">
        <v>81</v>
      </c>
      <c r="AY189" s="232" t="s">
        <v>167</v>
      </c>
    </row>
    <row r="190" s="2" customFormat="1" ht="24.15" customHeight="1">
      <c r="A190" s="38"/>
      <c r="B190" s="39"/>
      <c r="C190" s="204" t="s">
        <v>333</v>
      </c>
      <c r="D190" s="204" t="s">
        <v>169</v>
      </c>
      <c r="E190" s="205" t="s">
        <v>375</v>
      </c>
      <c r="F190" s="206" t="s">
        <v>376</v>
      </c>
      <c r="G190" s="207" t="s">
        <v>329</v>
      </c>
      <c r="H190" s="208">
        <v>7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0.15540000000000001</v>
      </c>
      <c r="R190" s="213">
        <f>Q190*H190</f>
        <v>1.0878000000000001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173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173</v>
      </c>
      <c r="BM190" s="215" t="s">
        <v>728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378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13" customFormat="1">
      <c r="A192" s="13"/>
      <c r="B192" s="222"/>
      <c r="C192" s="223"/>
      <c r="D192" s="217" t="s">
        <v>177</v>
      </c>
      <c r="E192" s="224" t="s">
        <v>19</v>
      </c>
      <c r="F192" s="225" t="s">
        <v>729</v>
      </c>
      <c r="G192" s="223"/>
      <c r="H192" s="226">
        <v>7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177</v>
      </c>
      <c r="AU192" s="232" t="s">
        <v>83</v>
      </c>
      <c r="AV192" s="13" t="s">
        <v>83</v>
      </c>
      <c r="AW192" s="13" t="s">
        <v>33</v>
      </c>
      <c r="AX192" s="13" t="s">
        <v>81</v>
      </c>
      <c r="AY192" s="232" t="s">
        <v>167</v>
      </c>
    </row>
    <row r="193" s="2" customFormat="1" ht="16.5" customHeight="1">
      <c r="A193" s="38"/>
      <c r="B193" s="39"/>
      <c r="C193" s="246" t="s">
        <v>339</v>
      </c>
      <c r="D193" s="246" t="s">
        <v>252</v>
      </c>
      <c r="E193" s="247" t="s">
        <v>386</v>
      </c>
      <c r="F193" s="248" t="s">
        <v>387</v>
      </c>
      <c r="G193" s="249" t="s">
        <v>329</v>
      </c>
      <c r="H193" s="250">
        <v>7</v>
      </c>
      <c r="I193" s="251"/>
      <c r="J193" s="252">
        <f>ROUND(I193*H193,2)</f>
        <v>0</v>
      </c>
      <c r="K193" s="248" t="s">
        <v>183</v>
      </c>
      <c r="L193" s="253"/>
      <c r="M193" s="254" t="s">
        <v>19</v>
      </c>
      <c r="N193" s="255" t="s">
        <v>44</v>
      </c>
      <c r="O193" s="84"/>
      <c r="P193" s="213">
        <f>O193*H193</f>
        <v>0</v>
      </c>
      <c r="Q193" s="213">
        <v>0.048300000000000003</v>
      </c>
      <c r="R193" s="213">
        <f>Q193*H193</f>
        <v>0.33810000000000001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220</v>
      </c>
      <c r="AT193" s="215" t="s">
        <v>252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173</v>
      </c>
      <c r="BM193" s="215" t="s">
        <v>730</v>
      </c>
    </row>
    <row r="194" s="13" customFormat="1">
      <c r="A194" s="13"/>
      <c r="B194" s="222"/>
      <c r="C194" s="223"/>
      <c r="D194" s="217" t="s">
        <v>177</v>
      </c>
      <c r="E194" s="224" t="s">
        <v>19</v>
      </c>
      <c r="F194" s="225" t="s">
        <v>729</v>
      </c>
      <c r="G194" s="223"/>
      <c r="H194" s="226">
        <v>7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177</v>
      </c>
      <c r="AU194" s="232" t="s">
        <v>83</v>
      </c>
      <c r="AV194" s="13" t="s">
        <v>83</v>
      </c>
      <c r="AW194" s="13" t="s">
        <v>33</v>
      </c>
      <c r="AX194" s="13" t="s">
        <v>81</v>
      </c>
      <c r="AY194" s="232" t="s">
        <v>167</v>
      </c>
    </row>
    <row r="195" s="2" customFormat="1" ht="21.75" customHeight="1">
      <c r="A195" s="38"/>
      <c r="B195" s="39"/>
      <c r="C195" s="204" t="s">
        <v>346</v>
      </c>
      <c r="D195" s="204" t="s">
        <v>169</v>
      </c>
      <c r="E195" s="205" t="s">
        <v>396</v>
      </c>
      <c r="F195" s="206" t="s">
        <v>397</v>
      </c>
      <c r="G195" s="207" t="s">
        <v>182</v>
      </c>
      <c r="H195" s="208">
        <v>10000</v>
      </c>
      <c r="I195" s="209"/>
      <c r="J195" s="210">
        <f>ROUND(I195*H195,2)</f>
        <v>0</v>
      </c>
      <c r="K195" s="206" t="s">
        <v>183</v>
      </c>
      <c r="L195" s="44"/>
      <c r="M195" s="211" t="s">
        <v>19</v>
      </c>
      <c r="N195" s="212" t="s">
        <v>44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0.02</v>
      </c>
      <c r="T195" s="214">
        <f>S195*H195</f>
        <v>200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173</v>
      </c>
      <c r="AT195" s="215" t="s">
        <v>169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173</v>
      </c>
      <c r="BM195" s="215" t="s">
        <v>731</v>
      </c>
    </row>
    <row r="196" s="2" customFormat="1">
      <c r="A196" s="38"/>
      <c r="B196" s="39"/>
      <c r="C196" s="40"/>
      <c r="D196" s="244" t="s">
        <v>185</v>
      </c>
      <c r="E196" s="40"/>
      <c r="F196" s="245" t="s">
        <v>399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185</v>
      </c>
      <c r="AU196" s="17" t="s">
        <v>83</v>
      </c>
    </row>
    <row r="197" s="13" customFormat="1">
      <c r="A197" s="13"/>
      <c r="B197" s="222"/>
      <c r="C197" s="223"/>
      <c r="D197" s="217" t="s">
        <v>177</v>
      </c>
      <c r="E197" s="224" t="s">
        <v>19</v>
      </c>
      <c r="F197" s="225" t="s">
        <v>400</v>
      </c>
      <c r="G197" s="223"/>
      <c r="H197" s="226">
        <v>10000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177</v>
      </c>
      <c r="AU197" s="232" t="s">
        <v>83</v>
      </c>
      <c r="AV197" s="13" t="s">
        <v>83</v>
      </c>
      <c r="AW197" s="13" t="s">
        <v>33</v>
      </c>
      <c r="AX197" s="13" t="s">
        <v>81</v>
      </c>
      <c r="AY197" s="232" t="s">
        <v>167</v>
      </c>
    </row>
    <row r="198" s="12" customFormat="1" ht="22.8" customHeight="1">
      <c r="A198" s="12"/>
      <c r="B198" s="188"/>
      <c r="C198" s="189"/>
      <c r="D198" s="190" t="s">
        <v>72</v>
      </c>
      <c r="E198" s="202" t="s">
        <v>401</v>
      </c>
      <c r="F198" s="202" t="s">
        <v>402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SUM(P199:P205)</f>
        <v>0</v>
      </c>
      <c r="Q198" s="196"/>
      <c r="R198" s="197">
        <f>SUM(R199:R205)</f>
        <v>0</v>
      </c>
      <c r="S198" s="196"/>
      <c r="T198" s="198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81</v>
      </c>
      <c r="AT198" s="200" t="s">
        <v>72</v>
      </c>
      <c r="AU198" s="200" t="s">
        <v>81</v>
      </c>
      <c r="AY198" s="199" t="s">
        <v>167</v>
      </c>
      <c r="BK198" s="201">
        <f>SUM(BK199:BK205)</f>
        <v>0</v>
      </c>
    </row>
    <row r="199" s="2" customFormat="1" ht="24.15" customHeight="1">
      <c r="A199" s="38"/>
      <c r="B199" s="39"/>
      <c r="C199" s="204" t="s">
        <v>352</v>
      </c>
      <c r="D199" s="204" t="s">
        <v>169</v>
      </c>
      <c r="E199" s="205" t="s">
        <v>404</v>
      </c>
      <c r="F199" s="206" t="s">
        <v>732</v>
      </c>
      <c r="G199" s="207" t="s">
        <v>360</v>
      </c>
      <c r="H199" s="208">
        <v>90.049999999999997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173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173</v>
      </c>
      <c r="BM199" s="215" t="s">
        <v>733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407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13" customFormat="1">
      <c r="A201" s="13"/>
      <c r="B201" s="222"/>
      <c r="C201" s="223"/>
      <c r="D201" s="217" t="s">
        <v>177</v>
      </c>
      <c r="E201" s="224" t="s">
        <v>19</v>
      </c>
      <c r="F201" s="225" t="s">
        <v>682</v>
      </c>
      <c r="G201" s="223"/>
      <c r="H201" s="226">
        <v>88.239999999999995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177</v>
      </c>
      <c r="AU201" s="232" t="s">
        <v>83</v>
      </c>
      <c r="AV201" s="13" t="s">
        <v>83</v>
      </c>
      <c r="AW201" s="13" t="s">
        <v>33</v>
      </c>
      <c r="AX201" s="13" t="s">
        <v>73</v>
      </c>
      <c r="AY201" s="232" t="s">
        <v>167</v>
      </c>
    </row>
    <row r="202" s="13" customFormat="1">
      <c r="A202" s="13"/>
      <c r="B202" s="222"/>
      <c r="C202" s="223"/>
      <c r="D202" s="217" t="s">
        <v>177</v>
      </c>
      <c r="E202" s="224" t="s">
        <v>19</v>
      </c>
      <c r="F202" s="225" t="s">
        <v>683</v>
      </c>
      <c r="G202" s="223"/>
      <c r="H202" s="226">
        <v>100.5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177</v>
      </c>
      <c r="AU202" s="232" t="s">
        <v>83</v>
      </c>
      <c r="AV202" s="13" t="s">
        <v>83</v>
      </c>
      <c r="AW202" s="13" t="s">
        <v>33</v>
      </c>
      <c r="AX202" s="13" t="s">
        <v>73</v>
      </c>
      <c r="AY202" s="232" t="s">
        <v>167</v>
      </c>
    </row>
    <row r="203" s="13" customFormat="1">
      <c r="A203" s="13"/>
      <c r="B203" s="222"/>
      <c r="C203" s="223"/>
      <c r="D203" s="217" t="s">
        <v>177</v>
      </c>
      <c r="E203" s="224" t="s">
        <v>19</v>
      </c>
      <c r="F203" s="225" t="s">
        <v>684</v>
      </c>
      <c r="G203" s="223"/>
      <c r="H203" s="226">
        <v>18.670000000000002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177</v>
      </c>
      <c r="AU203" s="232" t="s">
        <v>83</v>
      </c>
      <c r="AV203" s="13" t="s">
        <v>83</v>
      </c>
      <c r="AW203" s="13" t="s">
        <v>33</v>
      </c>
      <c r="AX203" s="13" t="s">
        <v>73</v>
      </c>
      <c r="AY203" s="232" t="s">
        <v>167</v>
      </c>
    </row>
    <row r="204" s="13" customFormat="1">
      <c r="A204" s="13"/>
      <c r="B204" s="222"/>
      <c r="C204" s="223"/>
      <c r="D204" s="217" t="s">
        <v>177</v>
      </c>
      <c r="E204" s="224" t="s">
        <v>19</v>
      </c>
      <c r="F204" s="225" t="s">
        <v>734</v>
      </c>
      <c r="G204" s="223"/>
      <c r="H204" s="226">
        <v>-117.36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177</v>
      </c>
      <c r="AU204" s="232" t="s">
        <v>83</v>
      </c>
      <c r="AV204" s="13" t="s">
        <v>83</v>
      </c>
      <c r="AW204" s="13" t="s">
        <v>33</v>
      </c>
      <c r="AX204" s="13" t="s">
        <v>73</v>
      </c>
      <c r="AY204" s="232" t="s">
        <v>167</v>
      </c>
    </row>
    <row r="205" s="14" customFormat="1">
      <c r="A205" s="14"/>
      <c r="B205" s="233"/>
      <c r="C205" s="234"/>
      <c r="D205" s="217" t="s">
        <v>177</v>
      </c>
      <c r="E205" s="235" t="s">
        <v>19</v>
      </c>
      <c r="F205" s="236" t="s">
        <v>179</v>
      </c>
      <c r="G205" s="234"/>
      <c r="H205" s="237">
        <v>90.049999999999997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3" t="s">
        <v>177</v>
      </c>
      <c r="AU205" s="243" t="s">
        <v>83</v>
      </c>
      <c r="AV205" s="14" t="s">
        <v>173</v>
      </c>
      <c r="AW205" s="14" t="s">
        <v>33</v>
      </c>
      <c r="AX205" s="14" t="s">
        <v>81</v>
      </c>
      <c r="AY205" s="243" t="s">
        <v>167</v>
      </c>
    </row>
    <row r="206" s="12" customFormat="1" ht="22.8" customHeight="1">
      <c r="A206" s="12"/>
      <c r="B206" s="188"/>
      <c r="C206" s="189"/>
      <c r="D206" s="190" t="s">
        <v>72</v>
      </c>
      <c r="E206" s="202" t="s">
        <v>409</v>
      </c>
      <c r="F206" s="202" t="s">
        <v>410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SUM(P207:P208)</f>
        <v>0</v>
      </c>
      <c r="Q206" s="196"/>
      <c r="R206" s="197">
        <f>SUM(R207:R208)</f>
        <v>0</v>
      </c>
      <c r="S206" s="196"/>
      <c r="T206" s="198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81</v>
      </c>
      <c r="AT206" s="200" t="s">
        <v>72</v>
      </c>
      <c r="AU206" s="200" t="s">
        <v>81</v>
      </c>
      <c r="AY206" s="199" t="s">
        <v>167</v>
      </c>
      <c r="BK206" s="201">
        <f>SUM(BK207:BK208)</f>
        <v>0</v>
      </c>
    </row>
    <row r="207" s="2" customFormat="1" ht="24.15" customHeight="1">
      <c r="A207" s="38"/>
      <c r="B207" s="39"/>
      <c r="C207" s="204" t="s">
        <v>357</v>
      </c>
      <c r="D207" s="204" t="s">
        <v>169</v>
      </c>
      <c r="E207" s="205" t="s">
        <v>412</v>
      </c>
      <c r="F207" s="206" t="s">
        <v>413</v>
      </c>
      <c r="G207" s="207" t="s">
        <v>360</v>
      </c>
      <c r="H207" s="208">
        <v>2799.4200000000001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173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173</v>
      </c>
      <c r="BM207" s="215" t="s">
        <v>735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415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12" customFormat="1" ht="25.92" customHeight="1">
      <c r="A209" s="12"/>
      <c r="B209" s="188"/>
      <c r="C209" s="189"/>
      <c r="D209" s="190" t="s">
        <v>72</v>
      </c>
      <c r="E209" s="191" t="s">
        <v>416</v>
      </c>
      <c r="F209" s="191" t="s">
        <v>417</v>
      </c>
      <c r="G209" s="189"/>
      <c r="H209" s="189"/>
      <c r="I209" s="192"/>
      <c r="J209" s="193">
        <f>BK209</f>
        <v>0</v>
      </c>
      <c r="K209" s="189"/>
      <c r="L209" s="194"/>
      <c r="M209" s="195"/>
      <c r="N209" s="196"/>
      <c r="O209" s="196"/>
      <c r="P209" s="197">
        <f>P210+P229+P233+P237+P247+P251</f>
        <v>0</v>
      </c>
      <c r="Q209" s="196"/>
      <c r="R209" s="197">
        <f>R210+R229+R233+R237+R247+R251</f>
        <v>0</v>
      </c>
      <c r="S209" s="196"/>
      <c r="T209" s="198">
        <f>T210+T229+T233+T237+T247+T251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200</v>
      </c>
      <c r="AT209" s="200" t="s">
        <v>72</v>
      </c>
      <c r="AU209" s="200" t="s">
        <v>73</v>
      </c>
      <c r="AY209" s="199" t="s">
        <v>167</v>
      </c>
      <c r="BK209" s="201">
        <f>BK210+BK229+BK233+BK237+BK247+BK251</f>
        <v>0</v>
      </c>
    </row>
    <row r="210" s="12" customFormat="1" ht="22.8" customHeight="1">
      <c r="A210" s="12"/>
      <c r="B210" s="188"/>
      <c r="C210" s="189"/>
      <c r="D210" s="190" t="s">
        <v>72</v>
      </c>
      <c r="E210" s="202" t="s">
        <v>418</v>
      </c>
      <c r="F210" s="202" t="s">
        <v>419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SUM(P211:P228)</f>
        <v>0</v>
      </c>
      <c r="Q210" s="196"/>
      <c r="R210" s="197">
        <f>SUM(R211:R228)</f>
        <v>0</v>
      </c>
      <c r="S210" s="196"/>
      <c r="T210" s="198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200</v>
      </c>
      <c r="AT210" s="200" t="s">
        <v>72</v>
      </c>
      <c r="AU210" s="200" t="s">
        <v>81</v>
      </c>
      <c r="AY210" s="199" t="s">
        <v>167</v>
      </c>
      <c r="BK210" s="201">
        <f>SUM(BK211:BK228)</f>
        <v>0</v>
      </c>
    </row>
    <row r="211" s="2" customFormat="1" ht="16.5" customHeight="1">
      <c r="A211" s="38"/>
      <c r="B211" s="39"/>
      <c r="C211" s="204" t="s">
        <v>369</v>
      </c>
      <c r="D211" s="204" t="s">
        <v>169</v>
      </c>
      <c r="E211" s="205" t="s">
        <v>421</v>
      </c>
      <c r="F211" s="206" t="s">
        <v>422</v>
      </c>
      <c r="G211" s="207" t="s">
        <v>423</v>
      </c>
      <c r="H211" s="208">
        <v>1</v>
      </c>
      <c r="I211" s="209"/>
      <c r="J211" s="210">
        <f>ROUND(I211*H211,2)</f>
        <v>0</v>
      </c>
      <c r="K211" s="206" t="s">
        <v>183</v>
      </c>
      <c r="L211" s="44"/>
      <c r="M211" s="211" t="s">
        <v>19</v>
      </c>
      <c r="N211" s="212" t="s">
        <v>44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424</v>
      </c>
      <c r="AT211" s="215" t="s">
        <v>169</v>
      </c>
      <c r="AU211" s="215" t="s">
        <v>83</v>
      </c>
      <c r="AY211" s="17" t="s">
        <v>167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81</v>
      </c>
      <c r="BK211" s="216">
        <f>ROUND(I211*H211,2)</f>
        <v>0</v>
      </c>
      <c r="BL211" s="17" t="s">
        <v>424</v>
      </c>
      <c r="BM211" s="215" t="s">
        <v>736</v>
      </c>
    </row>
    <row r="212" s="2" customFormat="1">
      <c r="A212" s="38"/>
      <c r="B212" s="39"/>
      <c r="C212" s="40"/>
      <c r="D212" s="244" t="s">
        <v>185</v>
      </c>
      <c r="E212" s="40"/>
      <c r="F212" s="245" t="s">
        <v>426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185</v>
      </c>
      <c r="AU212" s="17" t="s">
        <v>83</v>
      </c>
    </row>
    <row r="213" s="2" customFormat="1">
      <c r="A213" s="38"/>
      <c r="B213" s="39"/>
      <c r="C213" s="40"/>
      <c r="D213" s="217" t="s">
        <v>175</v>
      </c>
      <c r="E213" s="40"/>
      <c r="F213" s="218" t="s">
        <v>427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83</v>
      </c>
    </row>
    <row r="214" s="2" customFormat="1" ht="16.5" customHeight="1">
      <c r="A214" s="38"/>
      <c r="B214" s="39"/>
      <c r="C214" s="204" t="s">
        <v>374</v>
      </c>
      <c r="D214" s="204" t="s">
        <v>169</v>
      </c>
      <c r="E214" s="205" t="s">
        <v>429</v>
      </c>
      <c r="F214" s="206" t="s">
        <v>430</v>
      </c>
      <c r="G214" s="207" t="s">
        <v>423</v>
      </c>
      <c r="H214" s="208">
        <v>1</v>
      </c>
      <c r="I214" s="209"/>
      <c r="J214" s="210">
        <f>ROUND(I214*H214,2)</f>
        <v>0</v>
      </c>
      <c r="K214" s="206" t="s">
        <v>183</v>
      </c>
      <c r="L214" s="44"/>
      <c r="M214" s="211" t="s">
        <v>19</v>
      </c>
      <c r="N214" s="212" t="s">
        <v>44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424</v>
      </c>
      <c r="AT214" s="215" t="s">
        <v>169</v>
      </c>
      <c r="AU214" s="215" t="s">
        <v>83</v>
      </c>
      <c r="AY214" s="17" t="s">
        <v>167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81</v>
      </c>
      <c r="BK214" s="216">
        <f>ROUND(I214*H214,2)</f>
        <v>0</v>
      </c>
      <c r="BL214" s="17" t="s">
        <v>424</v>
      </c>
      <c r="BM214" s="215" t="s">
        <v>737</v>
      </c>
    </row>
    <row r="215" s="2" customFormat="1">
      <c r="A215" s="38"/>
      <c r="B215" s="39"/>
      <c r="C215" s="40"/>
      <c r="D215" s="244" t="s">
        <v>185</v>
      </c>
      <c r="E215" s="40"/>
      <c r="F215" s="245" t="s">
        <v>432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185</v>
      </c>
      <c r="AU215" s="17" t="s">
        <v>83</v>
      </c>
    </row>
    <row r="216" s="2" customFormat="1">
      <c r="A216" s="38"/>
      <c r="B216" s="39"/>
      <c r="C216" s="40"/>
      <c r="D216" s="217" t="s">
        <v>175</v>
      </c>
      <c r="E216" s="40"/>
      <c r="F216" s="218" t="s">
        <v>433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175</v>
      </c>
      <c r="AU216" s="17" t="s">
        <v>83</v>
      </c>
    </row>
    <row r="217" s="2" customFormat="1" ht="16.5" customHeight="1">
      <c r="A217" s="38"/>
      <c r="B217" s="39"/>
      <c r="C217" s="204" t="s">
        <v>385</v>
      </c>
      <c r="D217" s="204" t="s">
        <v>169</v>
      </c>
      <c r="E217" s="205" t="s">
        <v>435</v>
      </c>
      <c r="F217" s="206" t="s">
        <v>436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738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438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439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2" customFormat="1" ht="16.5" customHeight="1">
      <c r="A220" s="38"/>
      <c r="B220" s="39"/>
      <c r="C220" s="204" t="s">
        <v>390</v>
      </c>
      <c r="D220" s="204" t="s">
        <v>169</v>
      </c>
      <c r="E220" s="205" t="s">
        <v>441</v>
      </c>
      <c r="F220" s="206" t="s">
        <v>442</v>
      </c>
      <c r="G220" s="207" t="s">
        <v>423</v>
      </c>
      <c r="H220" s="208">
        <v>1</v>
      </c>
      <c r="I220" s="209"/>
      <c r="J220" s="210">
        <f>ROUND(I220*H220,2)</f>
        <v>0</v>
      </c>
      <c r="K220" s="206" t="s">
        <v>183</v>
      </c>
      <c r="L220" s="44"/>
      <c r="M220" s="211" t="s">
        <v>19</v>
      </c>
      <c r="N220" s="212" t="s">
        <v>44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424</v>
      </c>
      <c r="AT220" s="215" t="s">
        <v>169</v>
      </c>
      <c r="AU220" s="215" t="s">
        <v>83</v>
      </c>
      <c r="AY220" s="17" t="s">
        <v>167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424</v>
      </c>
      <c r="BM220" s="215" t="s">
        <v>739</v>
      </c>
    </row>
    <row r="221" s="2" customFormat="1">
      <c r="A221" s="38"/>
      <c r="B221" s="39"/>
      <c r="C221" s="40"/>
      <c r="D221" s="244" t="s">
        <v>185</v>
      </c>
      <c r="E221" s="40"/>
      <c r="F221" s="245" t="s">
        <v>444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185</v>
      </c>
      <c r="AU221" s="17" t="s">
        <v>83</v>
      </c>
    </row>
    <row r="222" s="2" customFormat="1">
      <c r="A222" s="38"/>
      <c r="B222" s="39"/>
      <c r="C222" s="40"/>
      <c r="D222" s="217" t="s">
        <v>175</v>
      </c>
      <c r="E222" s="40"/>
      <c r="F222" s="218" t="s">
        <v>445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175</v>
      </c>
      <c r="AU222" s="17" t="s">
        <v>83</v>
      </c>
    </row>
    <row r="223" s="2" customFormat="1" ht="16.5" customHeight="1">
      <c r="A223" s="38"/>
      <c r="B223" s="39"/>
      <c r="C223" s="204" t="s">
        <v>395</v>
      </c>
      <c r="D223" s="204" t="s">
        <v>169</v>
      </c>
      <c r="E223" s="205" t="s">
        <v>447</v>
      </c>
      <c r="F223" s="206" t="s">
        <v>448</v>
      </c>
      <c r="G223" s="207" t="s">
        <v>423</v>
      </c>
      <c r="H223" s="208">
        <v>1</v>
      </c>
      <c r="I223" s="209"/>
      <c r="J223" s="210">
        <f>ROUND(I223*H223,2)</f>
        <v>0</v>
      </c>
      <c r="K223" s="206" t="s">
        <v>183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424</v>
      </c>
      <c r="AT223" s="215" t="s">
        <v>169</v>
      </c>
      <c r="AU223" s="215" t="s">
        <v>83</v>
      </c>
      <c r="AY223" s="17" t="s">
        <v>167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424</v>
      </c>
      <c r="BM223" s="215" t="s">
        <v>740</v>
      </c>
    </row>
    <row r="224" s="2" customFormat="1">
      <c r="A224" s="38"/>
      <c r="B224" s="39"/>
      <c r="C224" s="40"/>
      <c r="D224" s="244" t="s">
        <v>185</v>
      </c>
      <c r="E224" s="40"/>
      <c r="F224" s="245" t="s">
        <v>450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185</v>
      </c>
      <c r="AU224" s="17" t="s">
        <v>83</v>
      </c>
    </row>
    <row r="225" s="2" customFormat="1">
      <c r="A225" s="38"/>
      <c r="B225" s="39"/>
      <c r="C225" s="40"/>
      <c r="D225" s="217" t="s">
        <v>175</v>
      </c>
      <c r="E225" s="40"/>
      <c r="F225" s="218" t="s">
        <v>451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83</v>
      </c>
    </row>
    <row r="226" s="2" customFormat="1" ht="16.5" customHeight="1">
      <c r="A226" s="38"/>
      <c r="B226" s="39"/>
      <c r="C226" s="204" t="s">
        <v>403</v>
      </c>
      <c r="D226" s="204" t="s">
        <v>169</v>
      </c>
      <c r="E226" s="205" t="s">
        <v>453</v>
      </c>
      <c r="F226" s="206" t="s">
        <v>454</v>
      </c>
      <c r="G226" s="207" t="s">
        <v>423</v>
      </c>
      <c r="H226" s="208">
        <v>1</v>
      </c>
      <c r="I226" s="209"/>
      <c r="J226" s="210">
        <f>ROUND(I226*H226,2)</f>
        <v>0</v>
      </c>
      <c r="K226" s="206" t="s">
        <v>183</v>
      </c>
      <c r="L226" s="44"/>
      <c r="M226" s="211" t="s">
        <v>19</v>
      </c>
      <c r="N226" s="212" t="s">
        <v>44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424</v>
      </c>
      <c r="AT226" s="215" t="s">
        <v>169</v>
      </c>
      <c r="AU226" s="215" t="s">
        <v>83</v>
      </c>
      <c r="AY226" s="17" t="s">
        <v>167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81</v>
      </c>
      <c r="BK226" s="216">
        <f>ROUND(I226*H226,2)</f>
        <v>0</v>
      </c>
      <c r="BL226" s="17" t="s">
        <v>424</v>
      </c>
      <c r="BM226" s="215" t="s">
        <v>741</v>
      </c>
    </row>
    <row r="227" s="2" customFormat="1">
      <c r="A227" s="38"/>
      <c r="B227" s="39"/>
      <c r="C227" s="40"/>
      <c r="D227" s="244" t="s">
        <v>185</v>
      </c>
      <c r="E227" s="40"/>
      <c r="F227" s="245" t="s">
        <v>456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185</v>
      </c>
      <c r="AU227" s="17" t="s">
        <v>83</v>
      </c>
    </row>
    <row r="228" s="2" customFormat="1">
      <c r="A228" s="38"/>
      <c r="B228" s="39"/>
      <c r="C228" s="40"/>
      <c r="D228" s="217" t="s">
        <v>175</v>
      </c>
      <c r="E228" s="40"/>
      <c r="F228" s="218" t="s">
        <v>457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175</v>
      </c>
      <c r="AU228" s="17" t="s">
        <v>83</v>
      </c>
    </row>
    <row r="229" s="12" customFormat="1" ht="22.8" customHeight="1">
      <c r="A229" s="12"/>
      <c r="B229" s="188"/>
      <c r="C229" s="189"/>
      <c r="D229" s="190" t="s">
        <v>72</v>
      </c>
      <c r="E229" s="202" t="s">
        <v>458</v>
      </c>
      <c r="F229" s="202" t="s">
        <v>459</v>
      </c>
      <c r="G229" s="189"/>
      <c r="H229" s="189"/>
      <c r="I229" s="192"/>
      <c r="J229" s="203">
        <f>BK229</f>
        <v>0</v>
      </c>
      <c r="K229" s="189"/>
      <c r="L229" s="194"/>
      <c r="M229" s="195"/>
      <c r="N229" s="196"/>
      <c r="O229" s="196"/>
      <c r="P229" s="197">
        <f>SUM(P230:P232)</f>
        <v>0</v>
      </c>
      <c r="Q229" s="196"/>
      <c r="R229" s="197">
        <f>SUM(R230:R232)</f>
        <v>0</v>
      </c>
      <c r="S229" s="196"/>
      <c r="T229" s="198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9" t="s">
        <v>200</v>
      </c>
      <c r="AT229" s="200" t="s">
        <v>72</v>
      </c>
      <c r="AU229" s="200" t="s">
        <v>81</v>
      </c>
      <c r="AY229" s="199" t="s">
        <v>167</v>
      </c>
      <c r="BK229" s="201">
        <f>SUM(BK230:BK232)</f>
        <v>0</v>
      </c>
    </row>
    <row r="230" s="2" customFormat="1" ht="16.5" customHeight="1">
      <c r="A230" s="38"/>
      <c r="B230" s="39"/>
      <c r="C230" s="204" t="s">
        <v>411</v>
      </c>
      <c r="D230" s="204" t="s">
        <v>169</v>
      </c>
      <c r="E230" s="205" t="s">
        <v>461</v>
      </c>
      <c r="F230" s="206" t="s">
        <v>459</v>
      </c>
      <c r="G230" s="207" t="s">
        <v>423</v>
      </c>
      <c r="H230" s="208">
        <v>1</v>
      </c>
      <c r="I230" s="209"/>
      <c r="J230" s="210">
        <f>ROUND(I230*H230,2)</f>
        <v>0</v>
      </c>
      <c r="K230" s="206" t="s">
        <v>183</v>
      </c>
      <c r="L230" s="44"/>
      <c r="M230" s="211" t="s">
        <v>19</v>
      </c>
      <c r="N230" s="212" t="s">
        <v>44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424</v>
      </c>
      <c r="AT230" s="215" t="s">
        <v>169</v>
      </c>
      <c r="AU230" s="215" t="s">
        <v>83</v>
      </c>
      <c r="AY230" s="17" t="s">
        <v>167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81</v>
      </c>
      <c r="BK230" s="216">
        <f>ROUND(I230*H230,2)</f>
        <v>0</v>
      </c>
      <c r="BL230" s="17" t="s">
        <v>424</v>
      </c>
      <c r="BM230" s="215" t="s">
        <v>742</v>
      </c>
    </row>
    <row r="231" s="2" customFormat="1">
      <c r="A231" s="38"/>
      <c r="B231" s="39"/>
      <c r="C231" s="40"/>
      <c r="D231" s="244" t="s">
        <v>185</v>
      </c>
      <c r="E231" s="40"/>
      <c r="F231" s="245" t="s">
        <v>463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185</v>
      </c>
      <c r="AU231" s="17" t="s">
        <v>83</v>
      </c>
    </row>
    <row r="232" s="2" customFormat="1">
      <c r="A232" s="38"/>
      <c r="B232" s="39"/>
      <c r="C232" s="40"/>
      <c r="D232" s="217" t="s">
        <v>175</v>
      </c>
      <c r="E232" s="40"/>
      <c r="F232" s="218" t="s">
        <v>439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175</v>
      </c>
      <c r="AU232" s="17" t="s">
        <v>83</v>
      </c>
    </row>
    <row r="233" s="12" customFormat="1" ht="22.8" customHeight="1">
      <c r="A233" s="12"/>
      <c r="B233" s="188"/>
      <c r="C233" s="189"/>
      <c r="D233" s="190" t="s">
        <v>72</v>
      </c>
      <c r="E233" s="202" t="s">
        <v>464</v>
      </c>
      <c r="F233" s="202" t="s">
        <v>465</v>
      </c>
      <c r="G233" s="189"/>
      <c r="H233" s="189"/>
      <c r="I233" s="192"/>
      <c r="J233" s="203">
        <f>BK233</f>
        <v>0</v>
      </c>
      <c r="K233" s="189"/>
      <c r="L233" s="194"/>
      <c r="M233" s="195"/>
      <c r="N233" s="196"/>
      <c r="O233" s="196"/>
      <c r="P233" s="197">
        <f>SUM(P234:P236)</f>
        <v>0</v>
      </c>
      <c r="Q233" s="196"/>
      <c r="R233" s="197">
        <f>SUM(R234:R236)</f>
        <v>0</v>
      </c>
      <c r="S233" s="196"/>
      <c r="T233" s="198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9" t="s">
        <v>200</v>
      </c>
      <c r="AT233" s="200" t="s">
        <v>72</v>
      </c>
      <c r="AU233" s="200" t="s">
        <v>81</v>
      </c>
      <c r="AY233" s="199" t="s">
        <v>167</v>
      </c>
      <c r="BK233" s="201">
        <f>SUM(BK234:BK236)</f>
        <v>0</v>
      </c>
    </row>
    <row r="234" s="2" customFormat="1" ht="16.5" customHeight="1">
      <c r="A234" s="38"/>
      <c r="B234" s="39"/>
      <c r="C234" s="204" t="s">
        <v>566</v>
      </c>
      <c r="D234" s="204" t="s">
        <v>169</v>
      </c>
      <c r="E234" s="205" t="s">
        <v>467</v>
      </c>
      <c r="F234" s="206" t="s">
        <v>465</v>
      </c>
      <c r="G234" s="207" t="s">
        <v>423</v>
      </c>
      <c r="H234" s="208">
        <v>1</v>
      </c>
      <c r="I234" s="209"/>
      <c r="J234" s="210">
        <f>ROUND(I234*H234,2)</f>
        <v>0</v>
      </c>
      <c r="K234" s="206" t="s">
        <v>183</v>
      </c>
      <c r="L234" s="44"/>
      <c r="M234" s="211" t="s">
        <v>19</v>
      </c>
      <c r="N234" s="212" t="s">
        <v>44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424</v>
      </c>
      <c r="AT234" s="215" t="s">
        <v>169</v>
      </c>
      <c r="AU234" s="215" t="s">
        <v>83</v>
      </c>
      <c r="AY234" s="17" t="s">
        <v>167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81</v>
      </c>
      <c r="BK234" s="216">
        <f>ROUND(I234*H234,2)</f>
        <v>0</v>
      </c>
      <c r="BL234" s="17" t="s">
        <v>424</v>
      </c>
      <c r="BM234" s="215" t="s">
        <v>743</v>
      </c>
    </row>
    <row r="235" s="2" customFormat="1">
      <c r="A235" s="38"/>
      <c r="B235" s="39"/>
      <c r="C235" s="40"/>
      <c r="D235" s="244" t="s">
        <v>185</v>
      </c>
      <c r="E235" s="40"/>
      <c r="F235" s="245" t="s">
        <v>469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185</v>
      </c>
      <c r="AU235" s="17" t="s">
        <v>83</v>
      </c>
    </row>
    <row r="236" s="2" customFormat="1">
      <c r="A236" s="38"/>
      <c r="B236" s="39"/>
      <c r="C236" s="40"/>
      <c r="D236" s="217" t="s">
        <v>175</v>
      </c>
      <c r="E236" s="40"/>
      <c r="F236" s="218" t="s">
        <v>470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175</v>
      </c>
      <c r="AU236" s="17" t="s">
        <v>83</v>
      </c>
    </row>
    <row r="237" s="12" customFormat="1" ht="22.8" customHeight="1">
      <c r="A237" s="12"/>
      <c r="B237" s="188"/>
      <c r="C237" s="189"/>
      <c r="D237" s="190" t="s">
        <v>72</v>
      </c>
      <c r="E237" s="202" t="s">
        <v>471</v>
      </c>
      <c r="F237" s="202" t="s">
        <v>472</v>
      </c>
      <c r="G237" s="189"/>
      <c r="H237" s="189"/>
      <c r="I237" s="192"/>
      <c r="J237" s="203">
        <f>BK237</f>
        <v>0</v>
      </c>
      <c r="K237" s="189"/>
      <c r="L237" s="194"/>
      <c r="M237" s="195"/>
      <c r="N237" s="196"/>
      <c r="O237" s="196"/>
      <c r="P237" s="197">
        <f>SUM(P238:P246)</f>
        <v>0</v>
      </c>
      <c r="Q237" s="196"/>
      <c r="R237" s="197">
        <f>SUM(R238:R246)</f>
        <v>0</v>
      </c>
      <c r="S237" s="196"/>
      <c r="T237" s="198">
        <f>SUM(T238:T246)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9" t="s">
        <v>200</v>
      </c>
      <c r="AT237" s="200" t="s">
        <v>72</v>
      </c>
      <c r="AU237" s="200" t="s">
        <v>81</v>
      </c>
      <c r="AY237" s="199" t="s">
        <v>167</v>
      </c>
      <c r="BK237" s="201">
        <f>SUM(BK238:BK246)</f>
        <v>0</v>
      </c>
    </row>
    <row r="238" s="2" customFormat="1" ht="16.5" customHeight="1">
      <c r="A238" s="38"/>
      <c r="B238" s="39"/>
      <c r="C238" s="204" t="s">
        <v>420</v>
      </c>
      <c r="D238" s="204" t="s">
        <v>169</v>
      </c>
      <c r="E238" s="205" t="s">
        <v>474</v>
      </c>
      <c r="F238" s="206" t="s">
        <v>475</v>
      </c>
      <c r="G238" s="207" t="s">
        <v>423</v>
      </c>
      <c r="H238" s="208">
        <v>1</v>
      </c>
      <c r="I238" s="209"/>
      <c r="J238" s="210">
        <f>ROUND(I238*H238,2)</f>
        <v>0</v>
      </c>
      <c r="K238" s="206" t="s">
        <v>183</v>
      </c>
      <c r="L238" s="44"/>
      <c r="M238" s="211" t="s">
        <v>19</v>
      </c>
      <c r="N238" s="212" t="s">
        <v>44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424</v>
      </c>
      <c r="AT238" s="215" t="s">
        <v>169</v>
      </c>
      <c r="AU238" s="215" t="s">
        <v>83</v>
      </c>
      <c r="AY238" s="17" t="s">
        <v>167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81</v>
      </c>
      <c r="BK238" s="216">
        <f>ROUND(I238*H238,2)</f>
        <v>0</v>
      </c>
      <c r="BL238" s="17" t="s">
        <v>424</v>
      </c>
      <c r="BM238" s="215" t="s">
        <v>744</v>
      </c>
    </row>
    <row r="239" s="2" customFormat="1">
      <c r="A239" s="38"/>
      <c r="B239" s="39"/>
      <c r="C239" s="40"/>
      <c r="D239" s="244" t="s">
        <v>185</v>
      </c>
      <c r="E239" s="40"/>
      <c r="F239" s="245" t="s">
        <v>477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185</v>
      </c>
      <c r="AU239" s="17" t="s">
        <v>83</v>
      </c>
    </row>
    <row r="240" s="2" customFormat="1">
      <c r="A240" s="38"/>
      <c r="B240" s="39"/>
      <c r="C240" s="40"/>
      <c r="D240" s="217" t="s">
        <v>175</v>
      </c>
      <c r="E240" s="40"/>
      <c r="F240" s="218" t="s">
        <v>478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175</v>
      </c>
      <c r="AU240" s="17" t="s">
        <v>83</v>
      </c>
    </row>
    <row r="241" s="2" customFormat="1" ht="16.5" customHeight="1">
      <c r="A241" s="38"/>
      <c r="B241" s="39"/>
      <c r="C241" s="204" t="s">
        <v>428</v>
      </c>
      <c r="D241" s="204" t="s">
        <v>169</v>
      </c>
      <c r="E241" s="205" t="s">
        <v>480</v>
      </c>
      <c r="F241" s="206" t="s">
        <v>481</v>
      </c>
      <c r="G241" s="207" t="s">
        <v>423</v>
      </c>
      <c r="H241" s="208">
        <v>1</v>
      </c>
      <c r="I241" s="209"/>
      <c r="J241" s="210">
        <f>ROUND(I241*H241,2)</f>
        <v>0</v>
      </c>
      <c r="K241" s="206" t="s">
        <v>183</v>
      </c>
      <c r="L241" s="44"/>
      <c r="M241" s="211" t="s">
        <v>19</v>
      </c>
      <c r="N241" s="212" t="s">
        <v>44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424</v>
      </c>
      <c r="AT241" s="215" t="s">
        <v>169</v>
      </c>
      <c r="AU241" s="215" t="s">
        <v>83</v>
      </c>
      <c r="AY241" s="17" t="s">
        <v>167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81</v>
      </c>
      <c r="BK241" s="216">
        <f>ROUND(I241*H241,2)</f>
        <v>0</v>
      </c>
      <c r="BL241" s="17" t="s">
        <v>424</v>
      </c>
      <c r="BM241" s="215" t="s">
        <v>745</v>
      </c>
    </row>
    <row r="242" s="2" customFormat="1">
      <c r="A242" s="38"/>
      <c r="B242" s="39"/>
      <c r="C242" s="40"/>
      <c r="D242" s="244" t="s">
        <v>185</v>
      </c>
      <c r="E242" s="40"/>
      <c r="F242" s="245" t="s">
        <v>483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185</v>
      </c>
      <c r="AU242" s="17" t="s">
        <v>83</v>
      </c>
    </row>
    <row r="243" s="2" customFormat="1">
      <c r="A243" s="38"/>
      <c r="B243" s="39"/>
      <c r="C243" s="40"/>
      <c r="D243" s="217" t="s">
        <v>175</v>
      </c>
      <c r="E243" s="40"/>
      <c r="F243" s="218" t="s">
        <v>484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175</v>
      </c>
      <c r="AU243" s="17" t="s">
        <v>83</v>
      </c>
    </row>
    <row r="244" s="2" customFormat="1" ht="16.5" customHeight="1">
      <c r="A244" s="38"/>
      <c r="B244" s="39"/>
      <c r="C244" s="204" t="s">
        <v>434</v>
      </c>
      <c r="D244" s="204" t="s">
        <v>169</v>
      </c>
      <c r="E244" s="205" t="s">
        <v>486</v>
      </c>
      <c r="F244" s="206" t="s">
        <v>487</v>
      </c>
      <c r="G244" s="207" t="s">
        <v>423</v>
      </c>
      <c r="H244" s="208">
        <v>1</v>
      </c>
      <c r="I244" s="209"/>
      <c r="J244" s="210">
        <f>ROUND(I244*H244,2)</f>
        <v>0</v>
      </c>
      <c r="K244" s="206" t="s">
        <v>183</v>
      </c>
      <c r="L244" s="44"/>
      <c r="M244" s="211" t="s">
        <v>19</v>
      </c>
      <c r="N244" s="212" t="s">
        <v>44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424</v>
      </c>
      <c r="AT244" s="215" t="s">
        <v>169</v>
      </c>
      <c r="AU244" s="215" t="s">
        <v>83</v>
      </c>
      <c r="AY244" s="17" t="s">
        <v>167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424</v>
      </c>
      <c r="BM244" s="215" t="s">
        <v>746</v>
      </c>
    </row>
    <row r="245" s="2" customFormat="1">
      <c r="A245" s="38"/>
      <c r="B245" s="39"/>
      <c r="C245" s="40"/>
      <c r="D245" s="244" t="s">
        <v>185</v>
      </c>
      <c r="E245" s="40"/>
      <c r="F245" s="245" t="s">
        <v>489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185</v>
      </c>
      <c r="AU245" s="17" t="s">
        <v>83</v>
      </c>
    </row>
    <row r="246" s="2" customFormat="1">
      <c r="A246" s="38"/>
      <c r="B246" s="39"/>
      <c r="C246" s="40"/>
      <c r="D246" s="217" t="s">
        <v>175</v>
      </c>
      <c r="E246" s="40"/>
      <c r="F246" s="218" t="s">
        <v>490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175</v>
      </c>
      <c r="AU246" s="17" t="s">
        <v>83</v>
      </c>
    </row>
    <row r="247" s="12" customFormat="1" ht="22.8" customHeight="1">
      <c r="A247" s="12"/>
      <c r="B247" s="188"/>
      <c r="C247" s="189"/>
      <c r="D247" s="190" t="s">
        <v>72</v>
      </c>
      <c r="E247" s="202" t="s">
        <v>491</v>
      </c>
      <c r="F247" s="202" t="s">
        <v>492</v>
      </c>
      <c r="G247" s="189"/>
      <c r="H247" s="189"/>
      <c r="I247" s="192"/>
      <c r="J247" s="203">
        <f>BK247</f>
        <v>0</v>
      </c>
      <c r="K247" s="189"/>
      <c r="L247" s="194"/>
      <c r="M247" s="195"/>
      <c r="N247" s="196"/>
      <c r="O247" s="196"/>
      <c r="P247" s="197">
        <f>SUM(P248:P250)</f>
        <v>0</v>
      </c>
      <c r="Q247" s="196"/>
      <c r="R247" s="197">
        <f>SUM(R248:R250)</f>
        <v>0</v>
      </c>
      <c r="S247" s="196"/>
      <c r="T247" s="198">
        <f>SUM(T248:T250)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9" t="s">
        <v>200</v>
      </c>
      <c r="AT247" s="200" t="s">
        <v>72</v>
      </c>
      <c r="AU247" s="200" t="s">
        <v>81</v>
      </c>
      <c r="AY247" s="199" t="s">
        <v>167</v>
      </c>
      <c r="BK247" s="201">
        <f>SUM(BK248:BK250)</f>
        <v>0</v>
      </c>
    </row>
    <row r="248" s="2" customFormat="1" ht="16.5" customHeight="1">
      <c r="A248" s="38"/>
      <c r="B248" s="39"/>
      <c r="C248" s="204" t="s">
        <v>446</v>
      </c>
      <c r="D248" s="204" t="s">
        <v>169</v>
      </c>
      <c r="E248" s="205" t="s">
        <v>494</v>
      </c>
      <c r="F248" s="206" t="s">
        <v>492</v>
      </c>
      <c r="G248" s="207" t="s">
        <v>423</v>
      </c>
      <c r="H248" s="208">
        <v>1</v>
      </c>
      <c r="I248" s="209"/>
      <c r="J248" s="210">
        <f>ROUND(I248*H248,2)</f>
        <v>0</v>
      </c>
      <c r="K248" s="206" t="s">
        <v>183</v>
      </c>
      <c r="L248" s="44"/>
      <c r="M248" s="211" t="s">
        <v>19</v>
      </c>
      <c r="N248" s="212" t="s">
        <v>44</v>
      </c>
      <c r="O248" s="84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424</v>
      </c>
      <c r="AT248" s="215" t="s">
        <v>169</v>
      </c>
      <c r="AU248" s="215" t="s">
        <v>83</v>
      </c>
      <c r="AY248" s="17" t="s">
        <v>167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81</v>
      </c>
      <c r="BK248" s="216">
        <f>ROUND(I248*H248,2)</f>
        <v>0</v>
      </c>
      <c r="BL248" s="17" t="s">
        <v>424</v>
      </c>
      <c r="BM248" s="215" t="s">
        <v>747</v>
      </c>
    </row>
    <row r="249" s="2" customFormat="1">
      <c r="A249" s="38"/>
      <c r="B249" s="39"/>
      <c r="C249" s="40"/>
      <c r="D249" s="244" t="s">
        <v>185</v>
      </c>
      <c r="E249" s="40"/>
      <c r="F249" s="245" t="s">
        <v>496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185</v>
      </c>
      <c r="AU249" s="17" t="s">
        <v>83</v>
      </c>
    </row>
    <row r="250" s="2" customFormat="1">
      <c r="A250" s="38"/>
      <c r="B250" s="39"/>
      <c r="C250" s="40"/>
      <c r="D250" s="217" t="s">
        <v>175</v>
      </c>
      <c r="E250" s="40"/>
      <c r="F250" s="218" t="s">
        <v>439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175</v>
      </c>
      <c r="AU250" s="17" t="s">
        <v>83</v>
      </c>
    </row>
    <row r="251" s="12" customFormat="1" ht="22.8" customHeight="1">
      <c r="A251" s="12"/>
      <c r="B251" s="188"/>
      <c r="C251" s="189"/>
      <c r="D251" s="190" t="s">
        <v>72</v>
      </c>
      <c r="E251" s="202" t="s">
        <v>497</v>
      </c>
      <c r="F251" s="202" t="s">
        <v>498</v>
      </c>
      <c r="G251" s="189"/>
      <c r="H251" s="189"/>
      <c r="I251" s="192"/>
      <c r="J251" s="203">
        <f>BK251</f>
        <v>0</v>
      </c>
      <c r="K251" s="189"/>
      <c r="L251" s="194"/>
      <c r="M251" s="195"/>
      <c r="N251" s="196"/>
      <c r="O251" s="196"/>
      <c r="P251" s="197">
        <f>SUM(P252:P254)</f>
        <v>0</v>
      </c>
      <c r="Q251" s="196"/>
      <c r="R251" s="197">
        <f>SUM(R252:R254)</f>
        <v>0</v>
      </c>
      <c r="S251" s="196"/>
      <c r="T251" s="198">
        <f>SUM(T252:T254)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9" t="s">
        <v>200</v>
      </c>
      <c r="AT251" s="200" t="s">
        <v>72</v>
      </c>
      <c r="AU251" s="200" t="s">
        <v>81</v>
      </c>
      <c r="AY251" s="199" t="s">
        <v>167</v>
      </c>
      <c r="BK251" s="201">
        <f>SUM(BK252:BK254)</f>
        <v>0</v>
      </c>
    </row>
    <row r="252" s="2" customFormat="1" ht="16.5" customHeight="1">
      <c r="A252" s="38"/>
      <c r="B252" s="39"/>
      <c r="C252" s="204" t="s">
        <v>452</v>
      </c>
      <c r="D252" s="204" t="s">
        <v>169</v>
      </c>
      <c r="E252" s="205" t="s">
        <v>500</v>
      </c>
      <c r="F252" s="206" t="s">
        <v>498</v>
      </c>
      <c r="G252" s="207" t="s">
        <v>423</v>
      </c>
      <c r="H252" s="208">
        <v>1</v>
      </c>
      <c r="I252" s="209"/>
      <c r="J252" s="210">
        <f>ROUND(I252*H252,2)</f>
        <v>0</v>
      </c>
      <c r="K252" s="206" t="s">
        <v>183</v>
      </c>
      <c r="L252" s="44"/>
      <c r="M252" s="211" t="s">
        <v>19</v>
      </c>
      <c r="N252" s="212" t="s">
        <v>44</v>
      </c>
      <c r="O252" s="84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424</v>
      </c>
      <c r="AT252" s="215" t="s">
        <v>169</v>
      </c>
      <c r="AU252" s="215" t="s">
        <v>83</v>
      </c>
      <c r="AY252" s="17" t="s">
        <v>167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81</v>
      </c>
      <c r="BK252" s="216">
        <f>ROUND(I252*H252,2)</f>
        <v>0</v>
      </c>
      <c r="BL252" s="17" t="s">
        <v>424</v>
      </c>
      <c r="BM252" s="215" t="s">
        <v>748</v>
      </c>
    </row>
    <row r="253" s="2" customFormat="1">
      <c r="A253" s="38"/>
      <c r="B253" s="39"/>
      <c r="C253" s="40"/>
      <c r="D253" s="244" t="s">
        <v>185</v>
      </c>
      <c r="E253" s="40"/>
      <c r="F253" s="245" t="s">
        <v>502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185</v>
      </c>
      <c r="AU253" s="17" t="s">
        <v>83</v>
      </c>
    </row>
    <row r="254" s="2" customFormat="1">
      <c r="A254" s="38"/>
      <c r="B254" s="39"/>
      <c r="C254" s="40"/>
      <c r="D254" s="217" t="s">
        <v>175</v>
      </c>
      <c r="E254" s="40"/>
      <c r="F254" s="218" t="s">
        <v>439</v>
      </c>
      <c r="G254" s="40"/>
      <c r="H254" s="40"/>
      <c r="I254" s="219"/>
      <c r="J254" s="40"/>
      <c r="K254" s="40"/>
      <c r="L254" s="44"/>
      <c r="M254" s="256"/>
      <c r="N254" s="257"/>
      <c r="O254" s="258"/>
      <c r="P254" s="258"/>
      <c r="Q254" s="258"/>
      <c r="R254" s="258"/>
      <c r="S254" s="258"/>
      <c r="T254" s="259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175</v>
      </c>
      <c r="AU254" s="17" t="s">
        <v>83</v>
      </c>
    </row>
    <row r="255" s="2" customFormat="1" ht="6.96" customHeight="1">
      <c r="A255" s="38"/>
      <c r="B255" s="59"/>
      <c r="C255" s="60"/>
      <c r="D255" s="60"/>
      <c r="E255" s="60"/>
      <c r="F255" s="60"/>
      <c r="G255" s="60"/>
      <c r="H255" s="60"/>
      <c r="I255" s="60"/>
      <c r="J255" s="60"/>
      <c r="K255" s="60"/>
      <c r="L255" s="44"/>
      <c r="M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</row>
  </sheetData>
  <sheetProtection sheet="1" autoFilter="0" formatColumns="0" formatRows="0" objects="1" scenarios="1" spinCount="100000" saltValue="aZDO3DBLlT7z/G/dKG9M8TW8g4NfHmBkRZKeK2ilrlIrnZXa464p64t/5yD6cIj5KDudYzyt0j43anq6F/lwXg==" hashValue="iK8pd37dWahEJmLUL7hGWQzlRguoRC7wzordZhBRuI0TkgxgUo3/ovXAQS7lRiMKOclYDBTxa1XXQyCKA6Ruxg==" algorithmName="SHA-512" password="CC35"/>
  <autoFilter ref="C93:K254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101" r:id="rId1" display="https://podminky.urs.cz/item/CS_URS_2022_02/121151126"/>
    <hyperlink ref="F104" r:id="rId2" display="https://podminky.urs.cz/item/CS_URS_2022_02/122151101"/>
    <hyperlink ref="F107" r:id="rId3" display="https://podminky.urs.cz/item/CS_URS_2022_02/122251104"/>
    <hyperlink ref="F110" r:id="rId4" display="https://podminky.urs.cz/item/CS_URS_2022_02/129001101"/>
    <hyperlink ref="F113" r:id="rId5" display="https://podminky.urs.cz/item/CS_URS_2022_02/162351104"/>
    <hyperlink ref="F119" r:id="rId6" display="https://podminky.urs.cz/item/CS_URS_2022_02/162751117"/>
    <hyperlink ref="F126" r:id="rId7" display="https://podminky.urs.cz/item/CS_URS_2022_02/162751119"/>
    <hyperlink ref="F131" r:id="rId8" display="https://podminky.urs.cz/item/CS_URS_2022_02/167151111"/>
    <hyperlink ref="F136" r:id="rId9" display="https://podminky.urs.cz/item/CS_URS_2022_02/171152101"/>
    <hyperlink ref="F141" r:id="rId10" display="https://podminky.urs.cz/item/CS_URS_2022_02/171251201"/>
    <hyperlink ref="F145" r:id="rId11" display="https://podminky.urs.cz/item/CS_URS_2022_02/181451121"/>
    <hyperlink ref="F150" r:id="rId12" display="https://podminky.urs.cz/item/CS_URS_2022_02/182351123"/>
    <hyperlink ref="F155" r:id="rId13" display="https://podminky.urs.cz/item/CS_URS_2022_02/270210111"/>
    <hyperlink ref="F161" r:id="rId14" display="https://podminky.urs.cz/item/CS_URS_2022_02/564752111"/>
    <hyperlink ref="F164" r:id="rId15" display="https://podminky.urs.cz/item/CS_URS_2022_02/564851111"/>
    <hyperlink ref="F167" r:id="rId16" display="https://podminky.urs.cz/item/CS_URS_2022_02/564911311"/>
    <hyperlink ref="F170" r:id="rId17" display="https://podminky.urs.cz/item/CS_URS_2022_02/565145121"/>
    <hyperlink ref="F173" r:id="rId18" display="https://podminky.urs.cz/item/CS_URS_2022_02/569841111"/>
    <hyperlink ref="F176" r:id="rId19" display="https://podminky.urs.cz/item/CS_URS_2022_02/573111112"/>
    <hyperlink ref="F179" r:id="rId20" display="https://podminky.urs.cz/item/CS_URS_2022_02/573211109"/>
    <hyperlink ref="F182" r:id="rId21" display="https://podminky.urs.cz/item/CS_URS_2022_02/577134121"/>
    <hyperlink ref="F186" r:id="rId22" display="https://podminky.urs.cz/item/CS_URS_2022_02/561041111"/>
    <hyperlink ref="F191" r:id="rId23" display="https://podminky.urs.cz/item/CS_URS_2022_02/916131213"/>
    <hyperlink ref="F196" r:id="rId24" display="https://podminky.urs.cz/item/CS_URS_2022_02/938908411"/>
    <hyperlink ref="F200" r:id="rId25" display="https://podminky.urs.cz/item/CS_URS_2022_02/997221873"/>
    <hyperlink ref="F208" r:id="rId26" display="https://podminky.urs.cz/item/CS_URS_2022_02/998225111"/>
    <hyperlink ref="F212" r:id="rId27" display="https://podminky.urs.cz/item/CS_URS_2022_02/011002000"/>
    <hyperlink ref="F215" r:id="rId28" display="https://podminky.urs.cz/item/CS_URS_2022_02/011103000"/>
    <hyperlink ref="F218" r:id="rId29" display="https://podminky.urs.cz/item/CS_URS_2022_02/011203000"/>
    <hyperlink ref="F221" r:id="rId30" display="https://podminky.urs.cz/item/CS_URS_2022_02/011303000"/>
    <hyperlink ref="F224" r:id="rId31" display="https://podminky.urs.cz/item/CS_URS_2022_02/012203000"/>
    <hyperlink ref="F227" r:id="rId32" display="https://podminky.urs.cz/item/CS_URS_2022_02/013254000"/>
    <hyperlink ref="F231" r:id="rId33" display="https://podminky.urs.cz/item/CS_URS_2022_02/020001000"/>
    <hyperlink ref="F235" r:id="rId34" display="https://podminky.urs.cz/item/CS_URS_2022_02/030001000"/>
    <hyperlink ref="F239" r:id="rId35" display="https://podminky.urs.cz/item/CS_URS_2022_02/041002000"/>
    <hyperlink ref="F242" r:id="rId36" display="https://podminky.urs.cz/item/CS_URS_2022_02/043002000"/>
    <hyperlink ref="F245" r:id="rId37" display="https://podminky.urs.cz/item/CS_URS_2022_02/045002000"/>
    <hyperlink ref="F249" r:id="rId38" display="https://podminky.urs.cz/item/CS_URS_2022_02/060001000"/>
    <hyperlink ref="F253" r:id="rId39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749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ROUND((SUM(BE94:BE223)),  2)</f>
        <v>0</v>
      </c>
      <c r="G33" s="38"/>
      <c r="H33" s="38"/>
      <c r="I33" s="148">
        <v>0.20999999999999999</v>
      </c>
      <c r="J33" s="147">
        <f>ROUND(((SUM(BE94:BE223))*I33),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ROUND((SUM(BF94:BF223)),  2)</f>
        <v>0</v>
      </c>
      <c r="G34" s="38"/>
      <c r="H34" s="38"/>
      <c r="I34" s="148">
        <v>0.14999999999999999</v>
      </c>
      <c r="J34" s="147">
        <f>ROUND(((SUM(BF94:BF223))*I34),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ROUND((SUM(BG94:BG223)),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ROUND((SUM(BH94:BH223)),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ROUND((SUM(BI94:BI223)),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SO104.1 - Polní cesta C14 - extravilán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139</v>
      </c>
      <c r="E62" s="174"/>
      <c r="F62" s="174"/>
      <c r="G62" s="174"/>
      <c r="H62" s="174"/>
      <c r="I62" s="174"/>
      <c r="J62" s="175">
        <f>J138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140</v>
      </c>
      <c r="E63" s="174"/>
      <c r="F63" s="174"/>
      <c r="G63" s="174"/>
      <c r="H63" s="174"/>
      <c r="I63" s="174"/>
      <c r="J63" s="175">
        <f>J139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141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142</v>
      </c>
      <c r="E65" s="174"/>
      <c r="F65" s="174"/>
      <c r="G65" s="174"/>
      <c r="H65" s="174"/>
      <c r="I65" s="174"/>
      <c r="J65" s="175">
        <f>J165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143</v>
      </c>
      <c r="E66" s="174"/>
      <c r="F66" s="174"/>
      <c r="G66" s="174"/>
      <c r="H66" s="174"/>
      <c r="I66" s="174"/>
      <c r="J66" s="175">
        <f>J174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144</v>
      </c>
      <c r="E67" s="174"/>
      <c r="F67" s="174"/>
      <c r="G67" s="174"/>
      <c r="H67" s="174"/>
      <c r="I67" s="174"/>
      <c r="J67" s="175">
        <f>J175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145</v>
      </c>
      <c r="E68" s="168"/>
      <c r="F68" s="168"/>
      <c r="G68" s="168"/>
      <c r="H68" s="168"/>
      <c r="I68" s="168"/>
      <c r="J68" s="169">
        <f>J178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146</v>
      </c>
      <c r="E69" s="174"/>
      <c r="F69" s="174"/>
      <c r="G69" s="174"/>
      <c r="H69" s="174"/>
      <c r="I69" s="174"/>
      <c r="J69" s="175">
        <f>J179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147</v>
      </c>
      <c r="E70" s="174"/>
      <c r="F70" s="174"/>
      <c r="G70" s="174"/>
      <c r="H70" s="174"/>
      <c r="I70" s="174"/>
      <c r="J70" s="175">
        <f>J198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148</v>
      </c>
      <c r="E71" s="174"/>
      <c r="F71" s="174"/>
      <c r="G71" s="174"/>
      <c r="H71" s="174"/>
      <c r="I71" s="174"/>
      <c r="J71" s="175">
        <f>J202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149</v>
      </c>
      <c r="E72" s="174"/>
      <c r="F72" s="174"/>
      <c r="G72" s="174"/>
      <c r="H72" s="174"/>
      <c r="I72" s="174"/>
      <c r="J72" s="175">
        <f>J206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150</v>
      </c>
      <c r="E73" s="174"/>
      <c r="F73" s="174"/>
      <c r="G73" s="174"/>
      <c r="H73" s="174"/>
      <c r="I73" s="174"/>
      <c r="J73" s="175">
        <f>J216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151</v>
      </c>
      <c r="E74" s="174"/>
      <c r="F74" s="174"/>
      <c r="G74" s="174"/>
      <c r="H74" s="174"/>
      <c r="I74" s="174"/>
      <c r="J74" s="175">
        <f>J220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152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60" t="str">
        <f>E7</f>
        <v>Realizace Hynkov I. etapa 20230320</v>
      </c>
      <c r="F84" s="32"/>
      <c r="G84" s="32"/>
      <c r="H84" s="32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130</v>
      </c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E9</f>
        <v>SO104.1 - Polní cesta C14 - extravilán</v>
      </c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F12</f>
        <v>k.ú. Hynkov</v>
      </c>
      <c r="G88" s="40"/>
      <c r="H88" s="40"/>
      <c r="I88" s="32" t="s">
        <v>23</v>
      </c>
      <c r="J88" s="72" t="str">
        <f>IF(J12="","",J12)</f>
        <v>20. 3. 2023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E15</f>
        <v>SPÚ Krajský pozemkový úřad pro Olomoucký kraj</v>
      </c>
      <c r="G90" s="40"/>
      <c r="H90" s="40"/>
      <c r="I90" s="32" t="s">
        <v>31</v>
      </c>
      <c r="J90" s="36" t="str">
        <f>E21</f>
        <v xml:space="preserve"> 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IF(E18="","",E18)</f>
        <v>Vyplň údaj</v>
      </c>
      <c r="G91" s="40"/>
      <c r="H91" s="40"/>
      <c r="I91" s="32" t="s">
        <v>34</v>
      </c>
      <c r="J91" s="36" t="str">
        <f>E24</f>
        <v>AGERIS s.r.o.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77"/>
      <c r="B93" s="178"/>
      <c r="C93" s="179" t="s">
        <v>153</v>
      </c>
      <c r="D93" s="180" t="s">
        <v>58</v>
      </c>
      <c r="E93" s="180" t="s">
        <v>54</v>
      </c>
      <c r="F93" s="180" t="s">
        <v>55</v>
      </c>
      <c r="G93" s="180" t="s">
        <v>154</v>
      </c>
      <c r="H93" s="180" t="s">
        <v>155</v>
      </c>
      <c r="I93" s="180" t="s">
        <v>156</v>
      </c>
      <c r="J93" s="180" t="s">
        <v>135</v>
      </c>
      <c r="K93" s="181" t="s">
        <v>157</v>
      </c>
      <c r="L93" s="182"/>
      <c r="M93" s="92" t="s">
        <v>19</v>
      </c>
      <c r="N93" s="93" t="s">
        <v>43</v>
      </c>
      <c r="O93" s="93" t="s">
        <v>158</v>
      </c>
      <c r="P93" s="93" t="s">
        <v>159</v>
      </c>
      <c r="Q93" s="93" t="s">
        <v>160</v>
      </c>
      <c r="R93" s="93" t="s">
        <v>161</v>
      </c>
      <c r="S93" s="93" t="s">
        <v>162</v>
      </c>
      <c r="T93" s="94" t="s">
        <v>163</v>
      </c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</row>
    <row r="94" s="2" customFormat="1" ht="22.8" customHeight="1">
      <c r="A94" s="38"/>
      <c r="B94" s="39"/>
      <c r="C94" s="99" t="s">
        <v>164</v>
      </c>
      <c r="D94" s="40"/>
      <c r="E94" s="40"/>
      <c r="F94" s="40"/>
      <c r="G94" s="40"/>
      <c r="H94" s="40"/>
      <c r="I94" s="40"/>
      <c r="J94" s="183">
        <f>BK94</f>
        <v>0</v>
      </c>
      <c r="K94" s="40"/>
      <c r="L94" s="44"/>
      <c r="M94" s="95"/>
      <c r="N94" s="184"/>
      <c r="O94" s="96"/>
      <c r="P94" s="185">
        <f>P95+P178</f>
        <v>0</v>
      </c>
      <c r="Q94" s="96"/>
      <c r="R94" s="185">
        <f>R95+R178</f>
        <v>539.37364949999994</v>
      </c>
      <c r="S94" s="96"/>
      <c r="T94" s="186">
        <f>T95+T178</f>
        <v>100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72</v>
      </c>
      <c r="AU94" s="17" t="s">
        <v>136</v>
      </c>
      <c r="BK94" s="187">
        <f>BK95+BK178</f>
        <v>0</v>
      </c>
    </row>
    <row r="95" s="12" customFormat="1" ht="25.92" customHeight="1">
      <c r="A95" s="12"/>
      <c r="B95" s="188"/>
      <c r="C95" s="189"/>
      <c r="D95" s="190" t="s">
        <v>72</v>
      </c>
      <c r="E95" s="191" t="s">
        <v>165</v>
      </c>
      <c r="F95" s="191" t="s">
        <v>166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P96+SUM(P138:P140)+P165+P174+P175</f>
        <v>0</v>
      </c>
      <c r="Q95" s="196"/>
      <c r="R95" s="197">
        <f>R96+SUM(R138:R140)+R165+R174+R175</f>
        <v>539.37364949999994</v>
      </c>
      <c r="S95" s="196"/>
      <c r="T95" s="198">
        <f>T96+SUM(T138:T140)+T165+T174+T175</f>
        <v>100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81</v>
      </c>
      <c r="AT95" s="200" t="s">
        <v>72</v>
      </c>
      <c r="AU95" s="200" t="s">
        <v>73</v>
      </c>
      <c r="AY95" s="199" t="s">
        <v>167</v>
      </c>
      <c r="BK95" s="201">
        <f>BK96+SUM(BK138:BK140)+BK165+BK174+BK175</f>
        <v>0</v>
      </c>
    </row>
    <row r="96" s="12" customFormat="1" ht="22.8" customHeight="1">
      <c r="A96" s="12"/>
      <c r="B96" s="188"/>
      <c r="C96" s="189"/>
      <c r="D96" s="190" t="s">
        <v>72</v>
      </c>
      <c r="E96" s="202" t="s">
        <v>81</v>
      </c>
      <c r="F96" s="202" t="s">
        <v>168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SUM(P97:P137)</f>
        <v>0</v>
      </c>
      <c r="Q96" s="196"/>
      <c r="R96" s="197">
        <f>SUM(R97:R137)</f>
        <v>0.02445</v>
      </c>
      <c r="S96" s="196"/>
      <c r="T96" s="198">
        <f>SUM(T97:T137)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81</v>
      </c>
      <c r="AT96" s="200" t="s">
        <v>72</v>
      </c>
      <c r="AU96" s="200" t="s">
        <v>81</v>
      </c>
      <c r="AY96" s="199" t="s">
        <v>167</v>
      </c>
      <c r="BK96" s="201">
        <f>SUM(BK97:BK137)</f>
        <v>0</v>
      </c>
    </row>
    <row r="97" s="2" customFormat="1" ht="21.75" customHeight="1">
      <c r="A97" s="38"/>
      <c r="B97" s="39"/>
      <c r="C97" s="204" t="s">
        <v>81</v>
      </c>
      <c r="D97" s="204" t="s">
        <v>169</v>
      </c>
      <c r="E97" s="205" t="s">
        <v>570</v>
      </c>
      <c r="F97" s="206" t="s">
        <v>571</v>
      </c>
      <c r="G97" s="207" t="s">
        <v>172</v>
      </c>
      <c r="H97" s="208">
        <v>5.7000000000000002</v>
      </c>
      <c r="I97" s="209"/>
      <c r="J97" s="210">
        <f>ROUND(I97*H97,2)</f>
        <v>0</v>
      </c>
      <c r="K97" s="206" t="s">
        <v>183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173</v>
      </c>
      <c r="AT97" s="215" t="s">
        <v>169</v>
      </c>
      <c r="AU97" s="215" t="s">
        <v>83</v>
      </c>
      <c r="AY97" s="17" t="s">
        <v>167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173</v>
      </c>
      <c r="BM97" s="215" t="s">
        <v>750</v>
      </c>
    </row>
    <row r="98" s="2" customFormat="1">
      <c r="A98" s="38"/>
      <c r="B98" s="39"/>
      <c r="C98" s="40"/>
      <c r="D98" s="244" t="s">
        <v>185</v>
      </c>
      <c r="E98" s="40"/>
      <c r="F98" s="245" t="s">
        <v>573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185</v>
      </c>
      <c r="AU98" s="17" t="s">
        <v>83</v>
      </c>
    </row>
    <row r="99" s="13" customFormat="1">
      <c r="A99" s="13"/>
      <c r="B99" s="222"/>
      <c r="C99" s="223"/>
      <c r="D99" s="217" t="s">
        <v>177</v>
      </c>
      <c r="E99" s="224" t="s">
        <v>19</v>
      </c>
      <c r="F99" s="225" t="s">
        <v>751</v>
      </c>
      <c r="G99" s="223"/>
      <c r="H99" s="226">
        <v>5.7000000000000002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177</v>
      </c>
      <c r="AU99" s="232" t="s">
        <v>83</v>
      </c>
      <c r="AV99" s="13" t="s">
        <v>83</v>
      </c>
      <c r="AW99" s="13" t="s">
        <v>33</v>
      </c>
      <c r="AX99" s="13" t="s">
        <v>81</v>
      </c>
      <c r="AY99" s="232" t="s">
        <v>167</v>
      </c>
    </row>
    <row r="100" s="2" customFormat="1" ht="24.15" customHeight="1">
      <c r="A100" s="38"/>
      <c r="B100" s="39"/>
      <c r="C100" s="204" t="s">
        <v>83</v>
      </c>
      <c r="D100" s="204" t="s">
        <v>169</v>
      </c>
      <c r="E100" s="205" t="s">
        <v>214</v>
      </c>
      <c r="F100" s="206" t="s">
        <v>215</v>
      </c>
      <c r="G100" s="207" t="s">
        <v>172</v>
      </c>
      <c r="H100" s="208">
        <v>100.36</v>
      </c>
      <c r="I100" s="209"/>
      <c r="J100" s="210">
        <f>ROUND(I100*H100,2)</f>
        <v>0</v>
      </c>
      <c r="K100" s="206" t="s">
        <v>183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173</v>
      </c>
      <c r="AT100" s="215" t="s">
        <v>169</v>
      </c>
      <c r="AU100" s="215" t="s">
        <v>83</v>
      </c>
      <c r="AY100" s="17" t="s">
        <v>167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173</v>
      </c>
      <c r="BM100" s="215" t="s">
        <v>752</v>
      </c>
    </row>
    <row r="101" s="2" customFormat="1">
      <c r="A101" s="38"/>
      <c r="B101" s="39"/>
      <c r="C101" s="40"/>
      <c r="D101" s="244" t="s">
        <v>185</v>
      </c>
      <c r="E101" s="40"/>
      <c r="F101" s="245" t="s">
        <v>217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185</v>
      </c>
      <c r="AU101" s="17" t="s">
        <v>83</v>
      </c>
    </row>
    <row r="102" s="2" customFormat="1">
      <c r="A102" s="38"/>
      <c r="B102" s="39"/>
      <c r="C102" s="40"/>
      <c r="D102" s="217" t="s">
        <v>175</v>
      </c>
      <c r="E102" s="40"/>
      <c r="F102" s="218" t="s">
        <v>218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175</v>
      </c>
      <c r="AU102" s="17" t="s">
        <v>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753</v>
      </c>
      <c r="G103" s="223"/>
      <c r="H103" s="226">
        <v>5.7000000000000002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73</v>
      </c>
      <c r="AY103" s="232" t="s">
        <v>167</v>
      </c>
    </row>
    <row r="104" s="13" customFormat="1">
      <c r="A104" s="13"/>
      <c r="B104" s="222"/>
      <c r="C104" s="223"/>
      <c r="D104" s="217" t="s">
        <v>177</v>
      </c>
      <c r="E104" s="224" t="s">
        <v>19</v>
      </c>
      <c r="F104" s="225" t="s">
        <v>754</v>
      </c>
      <c r="G104" s="223"/>
      <c r="H104" s="226">
        <v>94.659999999999997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177</v>
      </c>
      <c r="AU104" s="232" t="s">
        <v>83</v>
      </c>
      <c r="AV104" s="13" t="s">
        <v>83</v>
      </c>
      <c r="AW104" s="13" t="s">
        <v>33</v>
      </c>
      <c r="AX104" s="13" t="s">
        <v>73</v>
      </c>
      <c r="AY104" s="232" t="s">
        <v>167</v>
      </c>
    </row>
    <row r="105" s="14" customFormat="1">
      <c r="A105" s="14"/>
      <c r="B105" s="233"/>
      <c r="C105" s="234"/>
      <c r="D105" s="217" t="s">
        <v>177</v>
      </c>
      <c r="E105" s="235" t="s">
        <v>19</v>
      </c>
      <c r="F105" s="236" t="s">
        <v>179</v>
      </c>
      <c r="G105" s="234"/>
      <c r="H105" s="237">
        <v>100.36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177</v>
      </c>
      <c r="AU105" s="243" t="s">
        <v>83</v>
      </c>
      <c r="AV105" s="14" t="s">
        <v>173</v>
      </c>
      <c r="AW105" s="14" t="s">
        <v>33</v>
      </c>
      <c r="AX105" s="14" t="s">
        <v>81</v>
      </c>
      <c r="AY105" s="243" t="s">
        <v>167</v>
      </c>
    </row>
    <row r="106" s="2" customFormat="1" ht="24.15" customHeight="1">
      <c r="A106" s="38"/>
      <c r="B106" s="39"/>
      <c r="C106" s="204" t="s">
        <v>188</v>
      </c>
      <c r="D106" s="204" t="s">
        <v>169</v>
      </c>
      <c r="E106" s="205" t="s">
        <v>221</v>
      </c>
      <c r="F106" s="206" t="s">
        <v>694</v>
      </c>
      <c r="G106" s="207" t="s">
        <v>172</v>
      </c>
      <c r="H106" s="208">
        <v>5.7000000000000002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755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224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756</v>
      </c>
      <c r="G108" s="223"/>
      <c r="H108" s="226">
        <v>5.7000000000000002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81</v>
      </c>
      <c r="AY108" s="232" t="s">
        <v>167</v>
      </c>
    </row>
    <row r="109" s="2" customFormat="1" ht="24.15" customHeight="1">
      <c r="A109" s="38"/>
      <c r="B109" s="39"/>
      <c r="C109" s="204" t="s">
        <v>173</v>
      </c>
      <c r="D109" s="204" t="s">
        <v>169</v>
      </c>
      <c r="E109" s="205" t="s">
        <v>757</v>
      </c>
      <c r="F109" s="206" t="s">
        <v>758</v>
      </c>
      <c r="G109" s="207" t="s">
        <v>182</v>
      </c>
      <c r="H109" s="208">
        <v>978</v>
      </c>
      <c r="I109" s="209"/>
      <c r="J109" s="210">
        <f>ROUND(I109*H109,2)</f>
        <v>0</v>
      </c>
      <c r="K109" s="206" t="s">
        <v>183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173</v>
      </c>
      <c r="AT109" s="215" t="s">
        <v>169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759</v>
      </c>
    </row>
    <row r="110" s="2" customFormat="1">
      <c r="A110" s="38"/>
      <c r="B110" s="39"/>
      <c r="C110" s="40"/>
      <c r="D110" s="244" t="s">
        <v>185</v>
      </c>
      <c r="E110" s="40"/>
      <c r="F110" s="245" t="s">
        <v>760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185</v>
      </c>
      <c r="AU110" s="17" t="s">
        <v>83</v>
      </c>
    </row>
    <row r="111" s="13" customFormat="1">
      <c r="A111" s="13"/>
      <c r="B111" s="222"/>
      <c r="C111" s="223"/>
      <c r="D111" s="217" t="s">
        <v>177</v>
      </c>
      <c r="E111" s="224" t="s">
        <v>19</v>
      </c>
      <c r="F111" s="225" t="s">
        <v>761</v>
      </c>
      <c r="G111" s="223"/>
      <c r="H111" s="226">
        <v>978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177</v>
      </c>
      <c r="AU111" s="232" t="s">
        <v>83</v>
      </c>
      <c r="AV111" s="13" t="s">
        <v>83</v>
      </c>
      <c r="AW111" s="13" t="s">
        <v>33</v>
      </c>
      <c r="AX111" s="13" t="s">
        <v>81</v>
      </c>
      <c r="AY111" s="232" t="s">
        <v>167</v>
      </c>
    </row>
    <row r="112" s="2" customFormat="1" ht="16.5" customHeight="1">
      <c r="A112" s="38"/>
      <c r="B112" s="39"/>
      <c r="C112" s="246" t="s">
        <v>200</v>
      </c>
      <c r="D112" s="246" t="s">
        <v>252</v>
      </c>
      <c r="E112" s="247" t="s">
        <v>253</v>
      </c>
      <c r="F112" s="248" t="s">
        <v>254</v>
      </c>
      <c r="G112" s="249" t="s">
        <v>255</v>
      </c>
      <c r="H112" s="250">
        <v>24.449999999999999</v>
      </c>
      <c r="I112" s="251"/>
      <c r="J112" s="252">
        <f>ROUND(I112*H112,2)</f>
        <v>0</v>
      </c>
      <c r="K112" s="248" t="s">
        <v>183</v>
      </c>
      <c r="L112" s="253"/>
      <c r="M112" s="254" t="s">
        <v>19</v>
      </c>
      <c r="N112" s="255" t="s">
        <v>44</v>
      </c>
      <c r="O112" s="84"/>
      <c r="P112" s="213">
        <f>O112*H112</f>
        <v>0</v>
      </c>
      <c r="Q112" s="213">
        <v>0.001</v>
      </c>
      <c r="R112" s="213">
        <f>Q112*H112</f>
        <v>0.02445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220</v>
      </c>
      <c r="AT112" s="215" t="s">
        <v>252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762</v>
      </c>
    </row>
    <row r="113" s="13" customFormat="1">
      <c r="A113" s="13"/>
      <c r="B113" s="222"/>
      <c r="C113" s="223"/>
      <c r="D113" s="217" t="s">
        <v>177</v>
      </c>
      <c r="E113" s="224" t="s">
        <v>19</v>
      </c>
      <c r="F113" s="225" t="s">
        <v>763</v>
      </c>
      <c r="G113" s="223"/>
      <c r="H113" s="226">
        <v>24.449999999999999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177</v>
      </c>
      <c r="AU113" s="232" t="s">
        <v>83</v>
      </c>
      <c r="AV113" s="13" t="s">
        <v>83</v>
      </c>
      <c r="AW113" s="13" t="s">
        <v>33</v>
      </c>
      <c r="AX113" s="13" t="s">
        <v>81</v>
      </c>
      <c r="AY113" s="232" t="s">
        <v>167</v>
      </c>
    </row>
    <row r="114" s="2" customFormat="1" ht="24.15" customHeight="1">
      <c r="A114" s="38"/>
      <c r="B114" s="39"/>
      <c r="C114" s="204" t="s">
        <v>206</v>
      </c>
      <c r="D114" s="204" t="s">
        <v>169</v>
      </c>
      <c r="E114" s="205" t="s">
        <v>764</v>
      </c>
      <c r="F114" s="206" t="s">
        <v>765</v>
      </c>
      <c r="G114" s="207" t="s">
        <v>172</v>
      </c>
      <c r="H114" s="208">
        <v>4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766</v>
      </c>
      <c r="AT114" s="215" t="s">
        <v>169</v>
      </c>
      <c r="AU114" s="215" t="s">
        <v>83</v>
      </c>
      <c r="AY114" s="17" t="s">
        <v>167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766</v>
      </c>
      <c r="BM114" s="215" t="s">
        <v>767</v>
      </c>
    </row>
    <row r="115" s="2" customFormat="1">
      <c r="A115" s="38"/>
      <c r="B115" s="39"/>
      <c r="C115" s="40"/>
      <c r="D115" s="217" t="s">
        <v>175</v>
      </c>
      <c r="E115" s="40"/>
      <c r="F115" s="218" t="s">
        <v>768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175</v>
      </c>
      <c r="AU115" s="17" t="s">
        <v>83</v>
      </c>
    </row>
    <row r="116" s="13" customFormat="1">
      <c r="A116" s="13"/>
      <c r="B116" s="222"/>
      <c r="C116" s="223"/>
      <c r="D116" s="217" t="s">
        <v>177</v>
      </c>
      <c r="E116" s="224" t="s">
        <v>19</v>
      </c>
      <c r="F116" s="225" t="s">
        <v>769</v>
      </c>
      <c r="G116" s="223"/>
      <c r="H116" s="226">
        <v>4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177</v>
      </c>
      <c r="AU116" s="232" t="s">
        <v>83</v>
      </c>
      <c r="AV116" s="13" t="s">
        <v>83</v>
      </c>
      <c r="AW116" s="13" t="s">
        <v>33</v>
      </c>
      <c r="AX116" s="13" t="s">
        <v>81</v>
      </c>
      <c r="AY116" s="232" t="s">
        <v>167</v>
      </c>
    </row>
    <row r="117" s="2" customFormat="1" ht="16.5" customHeight="1">
      <c r="A117" s="38"/>
      <c r="B117" s="39"/>
      <c r="C117" s="204" t="s">
        <v>213</v>
      </c>
      <c r="D117" s="204" t="s">
        <v>169</v>
      </c>
      <c r="E117" s="205" t="s">
        <v>770</v>
      </c>
      <c r="F117" s="206" t="s">
        <v>771</v>
      </c>
      <c r="G117" s="207" t="s">
        <v>342</v>
      </c>
      <c r="H117" s="208">
        <v>2</v>
      </c>
      <c r="I117" s="209"/>
      <c r="J117" s="210">
        <f>ROUND(I117*H117,2)</f>
        <v>0</v>
      </c>
      <c r="K117" s="206" t="s">
        <v>183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173</v>
      </c>
      <c r="AT117" s="215" t="s">
        <v>169</v>
      </c>
      <c r="AU117" s="215" t="s">
        <v>83</v>
      </c>
      <c r="AY117" s="17" t="s">
        <v>167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173</v>
      </c>
      <c r="BM117" s="215" t="s">
        <v>772</v>
      </c>
    </row>
    <row r="118" s="2" customFormat="1">
      <c r="A118" s="38"/>
      <c r="B118" s="39"/>
      <c r="C118" s="40"/>
      <c r="D118" s="244" t="s">
        <v>185</v>
      </c>
      <c r="E118" s="40"/>
      <c r="F118" s="245" t="s">
        <v>773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83</v>
      </c>
    </row>
    <row r="119" s="2" customFormat="1" ht="37.8" customHeight="1">
      <c r="A119" s="38"/>
      <c r="B119" s="39"/>
      <c r="C119" s="204" t="s">
        <v>220</v>
      </c>
      <c r="D119" s="204" t="s">
        <v>169</v>
      </c>
      <c r="E119" s="205" t="s">
        <v>207</v>
      </c>
      <c r="F119" s="206" t="s">
        <v>208</v>
      </c>
      <c r="G119" s="207" t="s">
        <v>172</v>
      </c>
      <c r="H119" s="208">
        <v>106.06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173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173</v>
      </c>
      <c r="BM119" s="215" t="s">
        <v>774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210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13" customFormat="1">
      <c r="A121" s="13"/>
      <c r="B121" s="222"/>
      <c r="C121" s="223"/>
      <c r="D121" s="217" t="s">
        <v>177</v>
      </c>
      <c r="E121" s="224" t="s">
        <v>19</v>
      </c>
      <c r="F121" s="225" t="s">
        <v>775</v>
      </c>
      <c r="G121" s="223"/>
      <c r="H121" s="226">
        <v>5.7000000000000002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177</v>
      </c>
      <c r="AU121" s="232" t="s">
        <v>83</v>
      </c>
      <c r="AV121" s="13" t="s">
        <v>83</v>
      </c>
      <c r="AW121" s="13" t="s">
        <v>33</v>
      </c>
      <c r="AX121" s="13" t="s">
        <v>73</v>
      </c>
      <c r="AY121" s="232" t="s">
        <v>167</v>
      </c>
    </row>
    <row r="122" s="13" customFormat="1">
      <c r="A122" s="13"/>
      <c r="B122" s="222"/>
      <c r="C122" s="223"/>
      <c r="D122" s="217" t="s">
        <v>177</v>
      </c>
      <c r="E122" s="224" t="s">
        <v>19</v>
      </c>
      <c r="F122" s="225" t="s">
        <v>753</v>
      </c>
      <c r="G122" s="223"/>
      <c r="H122" s="226">
        <v>5.7000000000000002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177</v>
      </c>
      <c r="AU122" s="232" t="s">
        <v>83</v>
      </c>
      <c r="AV122" s="13" t="s">
        <v>83</v>
      </c>
      <c r="AW122" s="13" t="s">
        <v>33</v>
      </c>
      <c r="AX122" s="13" t="s">
        <v>73</v>
      </c>
      <c r="AY122" s="232" t="s">
        <v>167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754</v>
      </c>
      <c r="G123" s="223"/>
      <c r="H123" s="226">
        <v>94.659999999999997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4" customFormat="1">
      <c r="A124" s="14"/>
      <c r="B124" s="233"/>
      <c r="C124" s="234"/>
      <c r="D124" s="217" t="s">
        <v>177</v>
      </c>
      <c r="E124" s="235" t="s">
        <v>19</v>
      </c>
      <c r="F124" s="236" t="s">
        <v>179</v>
      </c>
      <c r="G124" s="234"/>
      <c r="H124" s="237">
        <v>106.06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177</v>
      </c>
      <c r="AU124" s="243" t="s">
        <v>83</v>
      </c>
      <c r="AV124" s="14" t="s">
        <v>173</v>
      </c>
      <c r="AW124" s="14" t="s">
        <v>33</v>
      </c>
      <c r="AX124" s="14" t="s">
        <v>81</v>
      </c>
      <c r="AY124" s="243" t="s">
        <v>167</v>
      </c>
    </row>
    <row r="125" s="2" customFormat="1" ht="16.5" customHeight="1">
      <c r="A125" s="38"/>
      <c r="B125" s="39"/>
      <c r="C125" s="204" t="s">
        <v>225</v>
      </c>
      <c r="D125" s="204" t="s">
        <v>169</v>
      </c>
      <c r="E125" s="205" t="s">
        <v>180</v>
      </c>
      <c r="F125" s="206" t="s">
        <v>181</v>
      </c>
      <c r="G125" s="207" t="s">
        <v>182</v>
      </c>
      <c r="H125" s="208">
        <v>495</v>
      </c>
      <c r="I125" s="209"/>
      <c r="J125" s="210">
        <f>ROUND(I125*H125,2)</f>
        <v>0</v>
      </c>
      <c r="K125" s="206" t="s">
        <v>183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173</v>
      </c>
      <c r="AT125" s="215" t="s">
        <v>169</v>
      </c>
      <c r="AU125" s="215" t="s">
        <v>83</v>
      </c>
      <c r="AY125" s="17" t="s">
        <v>167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173</v>
      </c>
      <c r="BM125" s="215" t="s">
        <v>776</v>
      </c>
    </row>
    <row r="126" s="2" customFormat="1">
      <c r="A126" s="38"/>
      <c r="B126" s="39"/>
      <c r="C126" s="40"/>
      <c r="D126" s="244" t="s">
        <v>185</v>
      </c>
      <c r="E126" s="40"/>
      <c r="F126" s="245" t="s">
        <v>186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185</v>
      </c>
      <c r="AU126" s="17" t="s">
        <v>83</v>
      </c>
    </row>
    <row r="127" s="13" customFormat="1">
      <c r="A127" s="13"/>
      <c r="B127" s="222"/>
      <c r="C127" s="223"/>
      <c r="D127" s="217" t="s">
        <v>177</v>
      </c>
      <c r="E127" s="224" t="s">
        <v>19</v>
      </c>
      <c r="F127" s="225" t="s">
        <v>777</v>
      </c>
      <c r="G127" s="223"/>
      <c r="H127" s="226">
        <v>495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177</v>
      </c>
      <c r="AU127" s="232" t="s">
        <v>83</v>
      </c>
      <c r="AV127" s="13" t="s">
        <v>83</v>
      </c>
      <c r="AW127" s="13" t="s">
        <v>33</v>
      </c>
      <c r="AX127" s="13" t="s">
        <v>81</v>
      </c>
      <c r="AY127" s="232" t="s">
        <v>167</v>
      </c>
    </row>
    <row r="128" s="2" customFormat="1" ht="24.15" customHeight="1">
      <c r="A128" s="38"/>
      <c r="B128" s="39"/>
      <c r="C128" s="204" t="s">
        <v>231</v>
      </c>
      <c r="D128" s="204" t="s">
        <v>169</v>
      </c>
      <c r="E128" s="205" t="s">
        <v>226</v>
      </c>
      <c r="F128" s="206" t="s">
        <v>227</v>
      </c>
      <c r="G128" s="207" t="s">
        <v>172</v>
      </c>
      <c r="H128" s="208">
        <v>100.36</v>
      </c>
      <c r="I128" s="209"/>
      <c r="J128" s="210">
        <f>ROUND(I128*H128,2)</f>
        <v>0</v>
      </c>
      <c r="K128" s="206" t="s">
        <v>183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173</v>
      </c>
      <c r="AT128" s="215" t="s">
        <v>169</v>
      </c>
      <c r="AU128" s="215" t="s">
        <v>83</v>
      </c>
      <c r="AY128" s="17" t="s">
        <v>167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173</v>
      </c>
      <c r="BM128" s="215" t="s">
        <v>778</v>
      </c>
    </row>
    <row r="129" s="2" customFormat="1">
      <c r="A129" s="38"/>
      <c r="B129" s="39"/>
      <c r="C129" s="40"/>
      <c r="D129" s="244" t="s">
        <v>185</v>
      </c>
      <c r="E129" s="40"/>
      <c r="F129" s="245" t="s">
        <v>229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185</v>
      </c>
      <c r="AU129" s="17" t="s">
        <v>83</v>
      </c>
    </row>
    <row r="130" s="13" customFormat="1">
      <c r="A130" s="13"/>
      <c r="B130" s="222"/>
      <c r="C130" s="223"/>
      <c r="D130" s="217" t="s">
        <v>177</v>
      </c>
      <c r="E130" s="224" t="s">
        <v>19</v>
      </c>
      <c r="F130" s="225" t="s">
        <v>779</v>
      </c>
      <c r="G130" s="223"/>
      <c r="H130" s="226">
        <v>5.7000000000000002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177</v>
      </c>
      <c r="AU130" s="232" t="s">
        <v>83</v>
      </c>
      <c r="AV130" s="13" t="s">
        <v>83</v>
      </c>
      <c r="AW130" s="13" t="s">
        <v>33</v>
      </c>
      <c r="AX130" s="13" t="s">
        <v>73</v>
      </c>
      <c r="AY130" s="232" t="s">
        <v>167</v>
      </c>
    </row>
    <row r="131" s="13" customFormat="1">
      <c r="A131" s="13"/>
      <c r="B131" s="222"/>
      <c r="C131" s="223"/>
      <c r="D131" s="217" t="s">
        <v>177</v>
      </c>
      <c r="E131" s="224" t="s">
        <v>19</v>
      </c>
      <c r="F131" s="225" t="s">
        <v>780</v>
      </c>
      <c r="G131" s="223"/>
      <c r="H131" s="226">
        <v>94.659999999999997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177</v>
      </c>
      <c r="AU131" s="232" t="s">
        <v>83</v>
      </c>
      <c r="AV131" s="13" t="s">
        <v>83</v>
      </c>
      <c r="AW131" s="13" t="s">
        <v>33</v>
      </c>
      <c r="AX131" s="13" t="s">
        <v>73</v>
      </c>
      <c r="AY131" s="232" t="s">
        <v>167</v>
      </c>
    </row>
    <row r="132" s="14" customFormat="1">
      <c r="A132" s="14"/>
      <c r="B132" s="233"/>
      <c r="C132" s="234"/>
      <c r="D132" s="217" t="s">
        <v>177</v>
      </c>
      <c r="E132" s="235" t="s">
        <v>19</v>
      </c>
      <c r="F132" s="236" t="s">
        <v>179</v>
      </c>
      <c r="G132" s="234"/>
      <c r="H132" s="237">
        <v>100.36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177</v>
      </c>
      <c r="AU132" s="243" t="s">
        <v>83</v>
      </c>
      <c r="AV132" s="14" t="s">
        <v>173</v>
      </c>
      <c r="AW132" s="14" t="s">
        <v>33</v>
      </c>
      <c r="AX132" s="14" t="s">
        <v>81</v>
      </c>
      <c r="AY132" s="243" t="s">
        <v>167</v>
      </c>
    </row>
    <row r="133" s="2" customFormat="1" ht="24.15" customHeight="1">
      <c r="A133" s="38"/>
      <c r="B133" s="39"/>
      <c r="C133" s="204" t="s">
        <v>237</v>
      </c>
      <c r="D133" s="204" t="s">
        <v>169</v>
      </c>
      <c r="E133" s="205" t="s">
        <v>587</v>
      </c>
      <c r="F133" s="206" t="s">
        <v>588</v>
      </c>
      <c r="G133" s="207" t="s">
        <v>182</v>
      </c>
      <c r="H133" s="208">
        <v>1980</v>
      </c>
      <c r="I133" s="209"/>
      <c r="J133" s="210">
        <f>ROUND(I133*H133,2)</f>
        <v>0</v>
      </c>
      <c r="K133" s="206" t="s">
        <v>183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173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781</v>
      </c>
    </row>
    <row r="134" s="2" customFormat="1">
      <c r="A134" s="38"/>
      <c r="B134" s="39"/>
      <c r="C134" s="40"/>
      <c r="D134" s="244" t="s">
        <v>185</v>
      </c>
      <c r="E134" s="40"/>
      <c r="F134" s="245" t="s">
        <v>590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185</v>
      </c>
      <c r="AU134" s="17" t="s">
        <v>83</v>
      </c>
    </row>
    <row r="135" s="2" customFormat="1">
      <c r="A135" s="38"/>
      <c r="B135" s="39"/>
      <c r="C135" s="40"/>
      <c r="D135" s="217" t="s">
        <v>175</v>
      </c>
      <c r="E135" s="40"/>
      <c r="F135" s="218" t="s">
        <v>591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83</v>
      </c>
    </row>
    <row r="136" s="13" customFormat="1">
      <c r="A136" s="13"/>
      <c r="B136" s="222"/>
      <c r="C136" s="223"/>
      <c r="D136" s="217" t="s">
        <v>177</v>
      </c>
      <c r="E136" s="224" t="s">
        <v>19</v>
      </c>
      <c r="F136" s="225" t="s">
        <v>782</v>
      </c>
      <c r="G136" s="223"/>
      <c r="H136" s="226">
        <v>1980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177</v>
      </c>
      <c r="AU136" s="232" t="s">
        <v>83</v>
      </c>
      <c r="AV136" s="13" t="s">
        <v>83</v>
      </c>
      <c r="AW136" s="13" t="s">
        <v>33</v>
      </c>
      <c r="AX136" s="13" t="s">
        <v>73</v>
      </c>
      <c r="AY136" s="232" t="s">
        <v>167</v>
      </c>
    </row>
    <row r="137" s="14" customFormat="1">
      <c r="A137" s="14"/>
      <c r="B137" s="233"/>
      <c r="C137" s="234"/>
      <c r="D137" s="217" t="s">
        <v>177</v>
      </c>
      <c r="E137" s="235" t="s">
        <v>19</v>
      </c>
      <c r="F137" s="236" t="s">
        <v>179</v>
      </c>
      <c r="G137" s="234"/>
      <c r="H137" s="237">
        <v>1980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3" t="s">
        <v>177</v>
      </c>
      <c r="AU137" s="243" t="s">
        <v>83</v>
      </c>
      <c r="AV137" s="14" t="s">
        <v>173</v>
      </c>
      <c r="AW137" s="14" t="s">
        <v>33</v>
      </c>
      <c r="AX137" s="14" t="s">
        <v>81</v>
      </c>
      <c r="AY137" s="243" t="s">
        <v>167</v>
      </c>
    </row>
    <row r="138" s="12" customFormat="1" ht="22.8" customHeight="1">
      <c r="A138" s="12"/>
      <c r="B138" s="188"/>
      <c r="C138" s="189"/>
      <c r="D138" s="190" t="s">
        <v>72</v>
      </c>
      <c r="E138" s="202" t="s">
        <v>83</v>
      </c>
      <c r="F138" s="202" t="s">
        <v>264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v>0</v>
      </c>
      <c r="Q138" s="196"/>
      <c r="R138" s="197">
        <v>0</v>
      </c>
      <c r="S138" s="196"/>
      <c r="T138" s="198"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9" t="s">
        <v>81</v>
      </c>
      <c r="AT138" s="200" t="s">
        <v>72</v>
      </c>
      <c r="AU138" s="200" t="s">
        <v>81</v>
      </c>
      <c r="AY138" s="199" t="s">
        <v>167</v>
      </c>
      <c r="BK138" s="201">
        <v>0</v>
      </c>
    </row>
    <row r="139" s="12" customFormat="1" ht="22.8" customHeight="1">
      <c r="A139" s="12"/>
      <c r="B139" s="188"/>
      <c r="C139" s="189"/>
      <c r="D139" s="190" t="s">
        <v>72</v>
      </c>
      <c r="E139" s="202" t="s">
        <v>173</v>
      </c>
      <c r="F139" s="202" t="s">
        <v>270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v>0</v>
      </c>
      <c r="Q139" s="196"/>
      <c r="R139" s="197">
        <v>0</v>
      </c>
      <c r="S139" s="196"/>
      <c r="T139" s="198"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81</v>
      </c>
      <c r="AT139" s="200" t="s">
        <v>72</v>
      </c>
      <c r="AU139" s="200" t="s">
        <v>81</v>
      </c>
      <c r="AY139" s="199" t="s">
        <v>167</v>
      </c>
      <c r="BK139" s="201">
        <v>0</v>
      </c>
    </row>
    <row r="140" s="12" customFormat="1" ht="22.8" customHeight="1">
      <c r="A140" s="12"/>
      <c r="B140" s="188"/>
      <c r="C140" s="189"/>
      <c r="D140" s="190" t="s">
        <v>72</v>
      </c>
      <c r="E140" s="202" t="s">
        <v>200</v>
      </c>
      <c r="F140" s="202" t="s">
        <v>284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SUM(P141:P164)</f>
        <v>0</v>
      </c>
      <c r="Q140" s="196"/>
      <c r="R140" s="197">
        <f>SUM(R141:R164)</f>
        <v>527.58619949999991</v>
      </c>
      <c r="S140" s="196"/>
      <c r="T140" s="198">
        <f>SUM(T141:T164)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81</v>
      </c>
      <c r="AT140" s="200" t="s">
        <v>72</v>
      </c>
      <c r="AU140" s="200" t="s">
        <v>81</v>
      </c>
      <c r="AY140" s="199" t="s">
        <v>167</v>
      </c>
      <c r="BK140" s="201">
        <f>SUM(BK141:BK164)</f>
        <v>0</v>
      </c>
    </row>
    <row r="141" s="2" customFormat="1" ht="21.75" customHeight="1">
      <c r="A141" s="38"/>
      <c r="B141" s="39"/>
      <c r="C141" s="204" t="s">
        <v>245</v>
      </c>
      <c r="D141" s="204" t="s">
        <v>169</v>
      </c>
      <c r="E141" s="205" t="s">
        <v>286</v>
      </c>
      <c r="F141" s="206" t="s">
        <v>287</v>
      </c>
      <c r="G141" s="207" t="s">
        <v>182</v>
      </c>
      <c r="H141" s="208">
        <v>485.10000000000002</v>
      </c>
      <c r="I141" s="209"/>
      <c r="J141" s="210">
        <f>ROUND(I141*H141,2)</f>
        <v>0</v>
      </c>
      <c r="K141" s="206" t="s">
        <v>183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0.36834</v>
      </c>
      <c r="R141" s="213">
        <f>Q141*H141</f>
        <v>178.68173400000001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173</v>
      </c>
      <c r="AT141" s="215" t="s">
        <v>169</v>
      </c>
      <c r="AU141" s="215" t="s">
        <v>83</v>
      </c>
      <c r="AY141" s="17" t="s">
        <v>167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173</v>
      </c>
      <c r="BM141" s="215" t="s">
        <v>783</v>
      </c>
    </row>
    <row r="142" s="2" customFormat="1">
      <c r="A142" s="38"/>
      <c r="B142" s="39"/>
      <c r="C142" s="40"/>
      <c r="D142" s="244" t="s">
        <v>185</v>
      </c>
      <c r="E142" s="40"/>
      <c r="F142" s="245" t="s">
        <v>289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83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784</v>
      </c>
      <c r="G143" s="223"/>
      <c r="H143" s="226">
        <v>485.10000000000002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81</v>
      </c>
      <c r="AY143" s="232" t="s">
        <v>167</v>
      </c>
    </row>
    <row r="144" s="2" customFormat="1" ht="21.75" customHeight="1">
      <c r="A144" s="38"/>
      <c r="B144" s="39"/>
      <c r="C144" s="204" t="s">
        <v>251</v>
      </c>
      <c r="D144" s="204" t="s">
        <v>169</v>
      </c>
      <c r="E144" s="205" t="s">
        <v>292</v>
      </c>
      <c r="F144" s="206" t="s">
        <v>293</v>
      </c>
      <c r="G144" s="207" t="s">
        <v>182</v>
      </c>
      <c r="H144" s="208">
        <v>512.54999999999995</v>
      </c>
      <c r="I144" s="209"/>
      <c r="J144" s="210">
        <f>ROUND(I144*H144,2)</f>
        <v>0</v>
      </c>
      <c r="K144" s="206" t="s">
        <v>183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0.34499999999999997</v>
      </c>
      <c r="R144" s="213">
        <f>Q144*H144</f>
        <v>176.82974999999996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173</v>
      </c>
      <c r="AT144" s="215" t="s">
        <v>169</v>
      </c>
      <c r="AU144" s="215" t="s">
        <v>83</v>
      </c>
      <c r="AY144" s="17" t="s">
        <v>167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173</v>
      </c>
      <c r="BM144" s="215" t="s">
        <v>785</v>
      </c>
    </row>
    <row r="145" s="2" customFormat="1">
      <c r="A145" s="38"/>
      <c r="B145" s="39"/>
      <c r="C145" s="40"/>
      <c r="D145" s="244" t="s">
        <v>185</v>
      </c>
      <c r="E145" s="40"/>
      <c r="F145" s="245" t="s">
        <v>295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83</v>
      </c>
    </row>
    <row r="146" s="13" customFormat="1">
      <c r="A146" s="13"/>
      <c r="B146" s="222"/>
      <c r="C146" s="223"/>
      <c r="D146" s="217" t="s">
        <v>177</v>
      </c>
      <c r="E146" s="224" t="s">
        <v>19</v>
      </c>
      <c r="F146" s="225" t="s">
        <v>786</v>
      </c>
      <c r="G146" s="223"/>
      <c r="H146" s="226">
        <v>512.54999999999995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177</v>
      </c>
      <c r="AU146" s="232" t="s">
        <v>83</v>
      </c>
      <c r="AV146" s="13" t="s">
        <v>83</v>
      </c>
      <c r="AW146" s="13" t="s">
        <v>33</v>
      </c>
      <c r="AX146" s="13" t="s">
        <v>81</v>
      </c>
      <c r="AY146" s="232" t="s">
        <v>167</v>
      </c>
    </row>
    <row r="147" s="2" customFormat="1" ht="24.15" customHeight="1">
      <c r="A147" s="38"/>
      <c r="B147" s="39"/>
      <c r="C147" s="204" t="s">
        <v>258</v>
      </c>
      <c r="D147" s="204" t="s">
        <v>169</v>
      </c>
      <c r="E147" s="205" t="s">
        <v>298</v>
      </c>
      <c r="F147" s="206" t="s">
        <v>299</v>
      </c>
      <c r="G147" s="207" t="s">
        <v>182</v>
      </c>
      <c r="H147" s="208">
        <v>376.64999999999998</v>
      </c>
      <c r="I147" s="209"/>
      <c r="J147" s="210">
        <f>ROUND(I147*H147,2)</f>
        <v>0</v>
      </c>
      <c r="K147" s="206" t="s">
        <v>183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0.15826000000000001</v>
      </c>
      <c r="R147" s="213">
        <f>Q147*H147</f>
        <v>59.608629000000001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173</v>
      </c>
      <c r="AT147" s="215" t="s">
        <v>169</v>
      </c>
      <c r="AU147" s="215" t="s">
        <v>83</v>
      </c>
      <c r="AY147" s="17" t="s">
        <v>167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173</v>
      </c>
      <c r="BM147" s="215" t="s">
        <v>787</v>
      </c>
    </row>
    <row r="148" s="2" customFormat="1">
      <c r="A148" s="38"/>
      <c r="B148" s="39"/>
      <c r="C148" s="40"/>
      <c r="D148" s="244" t="s">
        <v>185</v>
      </c>
      <c r="E148" s="40"/>
      <c r="F148" s="245" t="s">
        <v>301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185</v>
      </c>
      <c r="AU148" s="17" t="s">
        <v>83</v>
      </c>
    </row>
    <row r="149" s="13" customFormat="1">
      <c r="A149" s="13"/>
      <c r="B149" s="222"/>
      <c r="C149" s="223"/>
      <c r="D149" s="217" t="s">
        <v>177</v>
      </c>
      <c r="E149" s="224" t="s">
        <v>19</v>
      </c>
      <c r="F149" s="225" t="s">
        <v>788</v>
      </c>
      <c r="G149" s="223"/>
      <c r="H149" s="226">
        <v>376.64999999999998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177</v>
      </c>
      <c r="AU149" s="232" t="s">
        <v>83</v>
      </c>
      <c r="AV149" s="13" t="s">
        <v>83</v>
      </c>
      <c r="AW149" s="13" t="s">
        <v>33</v>
      </c>
      <c r="AX149" s="13" t="s">
        <v>81</v>
      </c>
      <c r="AY149" s="232" t="s">
        <v>167</v>
      </c>
    </row>
    <row r="150" s="2" customFormat="1" ht="21.75" customHeight="1">
      <c r="A150" s="38"/>
      <c r="B150" s="39"/>
      <c r="C150" s="204" t="s">
        <v>8</v>
      </c>
      <c r="D150" s="204" t="s">
        <v>169</v>
      </c>
      <c r="E150" s="205" t="s">
        <v>303</v>
      </c>
      <c r="F150" s="206" t="s">
        <v>304</v>
      </c>
      <c r="G150" s="207" t="s">
        <v>182</v>
      </c>
      <c r="H150" s="208">
        <v>259.06999999999999</v>
      </c>
      <c r="I150" s="209"/>
      <c r="J150" s="210">
        <f>ROUND(I150*H150,2)</f>
        <v>0</v>
      </c>
      <c r="K150" s="206" t="s">
        <v>183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0.27600000000000002</v>
      </c>
      <c r="R150" s="213">
        <f>Q150*H150</f>
        <v>71.503320000000002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173</v>
      </c>
      <c r="AT150" s="215" t="s">
        <v>169</v>
      </c>
      <c r="AU150" s="215" t="s">
        <v>83</v>
      </c>
      <c r="AY150" s="17" t="s">
        <v>167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173</v>
      </c>
      <c r="BM150" s="215" t="s">
        <v>789</v>
      </c>
    </row>
    <row r="151" s="2" customFormat="1">
      <c r="A151" s="38"/>
      <c r="B151" s="39"/>
      <c r="C151" s="40"/>
      <c r="D151" s="244" t="s">
        <v>185</v>
      </c>
      <c r="E151" s="40"/>
      <c r="F151" s="245" t="s">
        <v>306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185</v>
      </c>
      <c r="AU151" s="17" t="s">
        <v>83</v>
      </c>
    </row>
    <row r="152" s="2" customFormat="1">
      <c r="A152" s="38"/>
      <c r="B152" s="39"/>
      <c r="C152" s="40"/>
      <c r="D152" s="217" t="s">
        <v>175</v>
      </c>
      <c r="E152" s="40"/>
      <c r="F152" s="218" t="s">
        <v>790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175</v>
      </c>
      <c r="AU152" s="17" t="s">
        <v>83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791</v>
      </c>
      <c r="G153" s="223"/>
      <c r="H153" s="226">
        <v>137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73</v>
      </c>
      <c r="AY153" s="232" t="s">
        <v>167</v>
      </c>
    </row>
    <row r="154" s="13" customFormat="1">
      <c r="A154" s="13"/>
      <c r="B154" s="222"/>
      <c r="C154" s="223"/>
      <c r="D154" s="217" t="s">
        <v>177</v>
      </c>
      <c r="E154" s="224" t="s">
        <v>19</v>
      </c>
      <c r="F154" s="225" t="s">
        <v>792</v>
      </c>
      <c r="G154" s="223"/>
      <c r="H154" s="226">
        <v>122.06999999999999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177</v>
      </c>
      <c r="AU154" s="232" t="s">
        <v>83</v>
      </c>
      <c r="AV154" s="13" t="s">
        <v>83</v>
      </c>
      <c r="AW154" s="13" t="s">
        <v>33</v>
      </c>
      <c r="AX154" s="13" t="s">
        <v>73</v>
      </c>
      <c r="AY154" s="232" t="s">
        <v>167</v>
      </c>
    </row>
    <row r="155" s="14" customFormat="1">
      <c r="A155" s="14"/>
      <c r="B155" s="233"/>
      <c r="C155" s="234"/>
      <c r="D155" s="217" t="s">
        <v>177</v>
      </c>
      <c r="E155" s="235" t="s">
        <v>19</v>
      </c>
      <c r="F155" s="236" t="s">
        <v>179</v>
      </c>
      <c r="G155" s="234"/>
      <c r="H155" s="237">
        <v>259.06999999999999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177</v>
      </c>
      <c r="AU155" s="243" t="s">
        <v>83</v>
      </c>
      <c r="AV155" s="14" t="s">
        <v>173</v>
      </c>
      <c r="AW155" s="14" t="s">
        <v>33</v>
      </c>
      <c r="AX155" s="14" t="s">
        <v>81</v>
      </c>
      <c r="AY155" s="243" t="s">
        <v>167</v>
      </c>
    </row>
    <row r="156" s="2" customFormat="1" ht="16.5" customHeight="1">
      <c r="A156" s="38"/>
      <c r="B156" s="39"/>
      <c r="C156" s="204" t="s">
        <v>271</v>
      </c>
      <c r="D156" s="204" t="s">
        <v>169</v>
      </c>
      <c r="E156" s="205" t="s">
        <v>309</v>
      </c>
      <c r="F156" s="206" t="s">
        <v>310</v>
      </c>
      <c r="G156" s="207" t="s">
        <v>182</v>
      </c>
      <c r="H156" s="208">
        <v>376.64999999999998</v>
      </c>
      <c r="I156" s="209"/>
      <c r="J156" s="210">
        <f>ROUND(I156*H156,2)</f>
        <v>0</v>
      </c>
      <c r="K156" s="206" t="s">
        <v>183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0.0060099999999999997</v>
      </c>
      <c r="R156" s="213">
        <f>Q156*H156</f>
        <v>2.2636664999999998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173</v>
      </c>
      <c r="AT156" s="215" t="s">
        <v>169</v>
      </c>
      <c r="AU156" s="215" t="s">
        <v>83</v>
      </c>
      <c r="AY156" s="17" t="s">
        <v>167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173</v>
      </c>
      <c r="BM156" s="215" t="s">
        <v>793</v>
      </c>
    </row>
    <row r="157" s="2" customFormat="1">
      <c r="A157" s="38"/>
      <c r="B157" s="39"/>
      <c r="C157" s="40"/>
      <c r="D157" s="244" t="s">
        <v>185</v>
      </c>
      <c r="E157" s="40"/>
      <c r="F157" s="245" t="s">
        <v>312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185</v>
      </c>
      <c r="AU157" s="17" t="s">
        <v>83</v>
      </c>
    </row>
    <row r="158" s="13" customFormat="1">
      <c r="A158" s="13"/>
      <c r="B158" s="222"/>
      <c r="C158" s="223"/>
      <c r="D158" s="217" t="s">
        <v>177</v>
      </c>
      <c r="E158" s="224" t="s">
        <v>19</v>
      </c>
      <c r="F158" s="225" t="s">
        <v>794</v>
      </c>
      <c r="G158" s="223"/>
      <c r="H158" s="226">
        <v>376.64999999999998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177</v>
      </c>
      <c r="AU158" s="232" t="s">
        <v>83</v>
      </c>
      <c r="AV158" s="13" t="s">
        <v>83</v>
      </c>
      <c r="AW158" s="13" t="s">
        <v>33</v>
      </c>
      <c r="AX158" s="13" t="s">
        <v>81</v>
      </c>
      <c r="AY158" s="232" t="s">
        <v>167</v>
      </c>
    </row>
    <row r="159" s="2" customFormat="1" ht="16.5" customHeight="1">
      <c r="A159" s="38"/>
      <c r="B159" s="39"/>
      <c r="C159" s="204" t="s">
        <v>278</v>
      </c>
      <c r="D159" s="204" t="s">
        <v>169</v>
      </c>
      <c r="E159" s="205" t="s">
        <v>315</v>
      </c>
      <c r="F159" s="206" t="s">
        <v>316</v>
      </c>
      <c r="G159" s="207" t="s">
        <v>182</v>
      </c>
      <c r="H159" s="208">
        <v>371.25</v>
      </c>
      <c r="I159" s="209"/>
      <c r="J159" s="210">
        <f>ROUND(I159*H159,2)</f>
        <v>0</v>
      </c>
      <c r="K159" s="206" t="s">
        <v>183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0.00051000000000000004</v>
      </c>
      <c r="R159" s="213">
        <f>Q159*H159</f>
        <v>0.18933750000000002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173</v>
      </c>
      <c r="AT159" s="215" t="s">
        <v>169</v>
      </c>
      <c r="AU159" s="215" t="s">
        <v>83</v>
      </c>
      <c r="AY159" s="17" t="s">
        <v>167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173</v>
      </c>
      <c r="BM159" s="215" t="s">
        <v>795</v>
      </c>
    </row>
    <row r="160" s="2" customFormat="1">
      <c r="A160" s="38"/>
      <c r="B160" s="39"/>
      <c r="C160" s="40"/>
      <c r="D160" s="244" t="s">
        <v>185</v>
      </c>
      <c r="E160" s="40"/>
      <c r="F160" s="245" t="s">
        <v>318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185</v>
      </c>
      <c r="AU160" s="17" t="s">
        <v>83</v>
      </c>
    </row>
    <row r="161" s="13" customFormat="1">
      <c r="A161" s="13"/>
      <c r="B161" s="222"/>
      <c r="C161" s="223"/>
      <c r="D161" s="217" t="s">
        <v>177</v>
      </c>
      <c r="E161" s="224" t="s">
        <v>19</v>
      </c>
      <c r="F161" s="225" t="s">
        <v>796</v>
      </c>
      <c r="G161" s="223"/>
      <c r="H161" s="226">
        <v>371.25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177</v>
      </c>
      <c r="AU161" s="232" t="s">
        <v>83</v>
      </c>
      <c r="AV161" s="13" t="s">
        <v>83</v>
      </c>
      <c r="AW161" s="13" t="s">
        <v>33</v>
      </c>
      <c r="AX161" s="13" t="s">
        <v>81</v>
      </c>
      <c r="AY161" s="232" t="s">
        <v>167</v>
      </c>
    </row>
    <row r="162" s="2" customFormat="1" ht="24.15" customHeight="1">
      <c r="A162" s="38"/>
      <c r="B162" s="39"/>
      <c r="C162" s="204" t="s">
        <v>285</v>
      </c>
      <c r="D162" s="204" t="s">
        <v>169</v>
      </c>
      <c r="E162" s="205" t="s">
        <v>321</v>
      </c>
      <c r="F162" s="206" t="s">
        <v>322</v>
      </c>
      <c r="G162" s="207" t="s">
        <v>182</v>
      </c>
      <c r="H162" s="208">
        <v>371.25</v>
      </c>
      <c r="I162" s="209"/>
      <c r="J162" s="210">
        <f>ROUND(I162*H162,2)</f>
        <v>0</v>
      </c>
      <c r="K162" s="206" t="s">
        <v>183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0.10373</v>
      </c>
      <c r="R162" s="213">
        <f>Q162*H162</f>
        <v>38.509762500000001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173</v>
      </c>
      <c r="AT162" s="215" t="s">
        <v>169</v>
      </c>
      <c r="AU162" s="215" t="s">
        <v>83</v>
      </c>
      <c r="AY162" s="17" t="s">
        <v>167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173</v>
      </c>
      <c r="BM162" s="215" t="s">
        <v>797</v>
      </c>
    </row>
    <row r="163" s="2" customFormat="1">
      <c r="A163" s="38"/>
      <c r="B163" s="39"/>
      <c r="C163" s="40"/>
      <c r="D163" s="244" t="s">
        <v>185</v>
      </c>
      <c r="E163" s="40"/>
      <c r="F163" s="245" t="s">
        <v>324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185</v>
      </c>
      <c r="AU163" s="17" t="s">
        <v>83</v>
      </c>
    </row>
    <row r="164" s="13" customFormat="1">
      <c r="A164" s="13"/>
      <c r="B164" s="222"/>
      <c r="C164" s="223"/>
      <c r="D164" s="217" t="s">
        <v>177</v>
      </c>
      <c r="E164" s="224" t="s">
        <v>19</v>
      </c>
      <c r="F164" s="225" t="s">
        <v>798</v>
      </c>
      <c r="G164" s="223"/>
      <c r="H164" s="226">
        <v>371.25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177</v>
      </c>
      <c r="AU164" s="232" t="s">
        <v>83</v>
      </c>
      <c r="AV164" s="13" t="s">
        <v>83</v>
      </c>
      <c r="AW164" s="13" t="s">
        <v>33</v>
      </c>
      <c r="AX164" s="13" t="s">
        <v>81</v>
      </c>
      <c r="AY164" s="232" t="s">
        <v>167</v>
      </c>
    </row>
    <row r="165" s="12" customFormat="1" ht="22.8" customHeight="1">
      <c r="A165" s="12"/>
      <c r="B165" s="188"/>
      <c r="C165" s="189"/>
      <c r="D165" s="190" t="s">
        <v>72</v>
      </c>
      <c r="E165" s="202" t="s">
        <v>225</v>
      </c>
      <c r="F165" s="202" t="s">
        <v>338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SUM(P166:P173)</f>
        <v>0</v>
      </c>
      <c r="Q165" s="196"/>
      <c r="R165" s="197">
        <f>SUM(R166:R173)</f>
        <v>11.763</v>
      </c>
      <c r="S165" s="196"/>
      <c r="T165" s="198">
        <f>SUM(T166:T173)</f>
        <v>100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81</v>
      </c>
      <c r="AT165" s="200" t="s">
        <v>72</v>
      </c>
      <c r="AU165" s="200" t="s">
        <v>81</v>
      </c>
      <c r="AY165" s="199" t="s">
        <v>167</v>
      </c>
      <c r="BK165" s="201">
        <f>SUM(BK166:BK173)</f>
        <v>0</v>
      </c>
    </row>
    <row r="166" s="2" customFormat="1" ht="37.8" customHeight="1">
      <c r="A166" s="38"/>
      <c r="B166" s="39"/>
      <c r="C166" s="204" t="s">
        <v>291</v>
      </c>
      <c r="D166" s="204" t="s">
        <v>169</v>
      </c>
      <c r="E166" s="205" t="s">
        <v>347</v>
      </c>
      <c r="F166" s="206" t="s">
        <v>348</v>
      </c>
      <c r="G166" s="207" t="s">
        <v>182</v>
      </c>
      <c r="H166" s="208">
        <v>512.54999999999995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799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350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800</v>
      </c>
      <c r="G168" s="223"/>
      <c r="H168" s="226">
        <v>512.54999999999995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2" customFormat="1" ht="16.5" customHeight="1">
      <c r="A169" s="38"/>
      <c r="B169" s="39"/>
      <c r="C169" s="246" t="s">
        <v>297</v>
      </c>
      <c r="D169" s="246" t="s">
        <v>252</v>
      </c>
      <c r="E169" s="247" t="s">
        <v>358</v>
      </c>
      <c r="F169" s="248" t="s">
        <v>359</v>
      </c>
      <c r="G169" s="249" t="s">
        <v>360</v>
      </c>
      <c r="H169" s="250">
        <v>11.763</v>
      </c>
      <c r="I169" s="251"/>
      <c r="J169" s="252">
        <f>ROUND(I169*H169,2)</f>
        <v>0</v>
      </c>
      <c r="K169" s="248" t="s">
        <v>183</v>
      </c>
      <c r="L169" s="253"/>
      <c r="M169" s="254" t="s">
        <v>19</v>
      </c>
      <c r="N169" s="255" t="s">
        <v>44</v>
      </c>
      <c r="O169" s="84"/>
      <c r="P169" s="213">
        <f>O169*H169</f>
        <v>0</v>
      </c>
      <c r="Q169" s="213">
        <v>1</v>
      </c>
      <c r="R169" s="213">
        <f>Q169*H169</f>
        <v>11.763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220</v>
      </c>
      <c r="AT169" s="215" t="s">
        <v>252</v>
      </c>
      <c r="AU169" s="215" t="s">
        <v>83</v>
      </c>
      <c r="AY169" s="17" t="s">
        <v>167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173</v>
      </c>
      <c r="BM169" s="215" t="s">
        <v>801</v>
      </c>
    </row>
    <row r="170" s="13" customFormat="1">
      <c r="A170" s="13"/>
      <c r="B170" s="222"/>
      <c r="C170" s="223"/>
      <c r="D170" s="217" t="s">
        <v>177</v>
      </c>
      <c r="E170" s="224" t="s">
        <v>19</v>
      </c>
      <c r="F170" s="225" t="s">
        <v>802</v>
      </c>
      <c r="G170" s="223"/>
      <c r="H170" s="226">
        <v>11.763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177</v>
      </c>
      <c r="AU170" s="232" t="s">
        <v>83</v>
      </c>
      <c r="AV170" s="13" t="s">
        <v>83</v>
      </c>
      <c r="AW170" s="13" t="s">
        <v>33</v>
      </c>
      <c r="AX170" s="13" t="s">
        <v>81</v>
      </c>
      <c r="AY170" s="232" t="s">
        <v>167</v>
      </c>
    </row>
    <row r="171" s="2" customFormat="1" ht="21.75" customHeight="1">
      <c r="A171" s="38"/>
      <c r="B171" s="39"/>
      <c r="C171" s="204" t="s">
        <v>7</v>
      </c>
      <c r="D171" s="204" t="s">
        <v>169</v>
      </c>
      <c r="E171" s="205" t="s">
        <v>396</v>
      </c>
      <c r="F171" s="206" t="s">
        <v>397</v>
      </c>
      <c r="G171" s="207" t="s">
        <v>182</v>
      </c>
      <c r="H171" s="208">
        <v>5000</v>
      </c>
      <c r="I171" s="209"/>
      <c r="J171" s="210">
        <f>ROUND(I171*H171,2)</f>
        <v>0</v>
      </c>
      <c r="K171" s="206" t="s">
        <v>183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0.02</v>
      </c>
      <c r="T171" s="214">
        <f>S171*H171</f>
        <v>100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173</v>
      </c>
      <c r="AT171" s="215" t="s">
        <v>169</v>
      </c>
      <c r="AU171" s="215" t="s">
        <v>83</v>
      </c>
      <c r="AY171" s="17" t="s">
        <v>167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173</v>
      </c>
      <c r="BM171" s="215" t="s">
        <v>803</v>
      </c>
    </row>
    <row r="172" s="2" customFormat="1">
      <c r="A172" s="38"/>
      <c r="B172" s="39"/>
      <c r="C172" s="40"/>
      <c r="D172" s="244" t="s">
        <v>185</v>
      </c>
      <c r="E172" s="40"/>
      <c r="F172" s="245" t="s">
        <v>399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185</v>
      </c>
      <c r="AU172" s="17" t="s">
        <v>83</v>
      </c>
    </row>
    <row r="173" s="13" customFormat="1">
      <c r="A173" s="13"/>
      <c r="B173" s="222"/>
      <c r="C173" s="223"/>
      <c r="D173" s="217" t="s">
        <v>177</v>
      </c>
      <c r="E173" s="224" t="s">
        <v>19</v>
      </c>
      <c r="F173" s="225" t="s">
        <v>544</v>
      </c>
      <c r="G173" s="223"/>
      <c r="H173" s="226">
        <v>5000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177</v>
      </c>
      <c r="AU173" s="232" t="s">
        <v>83</v>
      </c>
      <c r="AV173" s="13" t="s">
        <v>83</v>
      </c>
      <c r="AW173" s="13" t="s">
        <v>33</v>
      </c>
      <c r="AX173" s="13" t="s">
        <v>81</v>
      </c>
      <c r="AY173" s="232" t="s">
        <v>167</v>
      </c>
    </row>
    <row r="174" s="12" customFormat="1" ht="22.8" customHeight="1">
      <c r="A174" s="12"/>
      <c r="B174" s="188"/>
      <c r="C174" s="189"/>
      <c r="D174" s="190" t="s">
        <v>72</v>
      </c>
      <c r="E174" s="202" t="s">
        <v>401</v>
      </c>
      <c r="F174" s="202" t="s">
        <v>402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v>0</v>
      </c>
      <c r="Q174" s="196"/>
      <c r="R174" s="197">
        <v>0</v>
      </c>
      <c r="S174" s="196"/>
      <c r="T174" s="198"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9" t="s">
        <v>81</v>
      </c>
      <c r="AT174" s="200" t="s">
        <v>72</v>
      </c>
      <c r="AU174" s="200" t="s">
        <v>81</v>
      </c>
      <c r="AY174" s="199" t="s">
        <v>167</v>
      </c>
      <c r="BK174" s="201">
        <v>0</v>
      </c>
    </row>
    <row r="175" s="12" customFormat="1" ht="22.8" customHeight="1">
      <c r="A175" s="12"/>
      <c r="B175" s="188"/>
      <c r="C175" s="189"/>
      <c r="D175" s="190" t="s">
        <v>72</v>
      </c>
      <c r="E175" s="202" t="s">
        <v>409</v>
      </c>
      <c r="F175" s="202" t="s">
        <v>410</v>
      </c>
      <c r="G175" s="189"/>
      <c r="H175" s="189"/>
      <c r="I175" s="192"/>
      <c r="J175" s="203">
        <f>BK175</f>
        <v>0</v>
      </c>
      <c r="K175" s="189"/>
      <c r="L175" s="194"/>
      <c r="M175" s="195"/>
      <c r="N175" s="196"/>
      <c r="O175" s="196"/>
      <c r="P175" s="197">
        <f>SUM(P176:P177)</f>
        <v>0</v>
      </c>
      <c r="Q175" s="196"/>
      <c r="R175" s="197">
        <f>SUM(R176:R177)</f>
        <v>0</v>
      </c>
      <c r="S175" s="196"/>
      <c r="T175" s="198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81</v>
      </c>
      <c r="AT175" s="200" t="s">
        <v>72</v>
      </c>
      <c r="AU175" s="200" t="s">
        <v>81</v>
      </c>
      <c r="AY175" s="199" t="s">
        <v>167</v>
      </c>
      <c r="BK175" s="201">
        <f>SUM(BK176:BK177)</f>
        <v>0</v>
      </c>
    </row>
    <row r="176" s="2" customFormat="1" ht="24.15" customHeight="1">
      <c r="A176" s="38"/>
      <c r="B176" s="39"/>
      <c r="C176" s="204" t="s">
        <v>308</v>
      </c>
      <c r="D176" s="204" t="s">
        <v>169</v>
      </c>
      <c r="E176" s="205" t="s">
        <v>412</v>
      </c>
      <c r="F176" s="206" t="s">
        <v>413</v>
      </c>
      <c r="G176" s="207" t="s">
        <v>360</v>
      </c>
      <c r="H176" s="208">
        <v>539.37400000000002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804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415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12" customFormat="1" ht="25.92" customHeight="1">
      <c r="A178" s="12"/>
      <c r="B178" s="188"/>
      <c r="C178" s="189"/>
      <c r="D178" s="190" t="s">
        <v>72</v>
      </c>
      <c r="E178" s="191" t="s">
        <v>416</v>
      </c>
      <c r="F178" s="191" t="s">
        <v>417</v>
      </c>
      <c r="G178" s="189"/>
      <c r="H178" s="189"/>
      <c r="I178" s="192"/>
      <c r="J178" s="193">
        <f>BK178</f>
        <v>0</v>
      </c>
      <c r="K178" s="189"/>
      <c r="L178" s="194"/>
      <c r="M178" s="195"/>
      <c r="N178" s="196"/>
      <c r="O178" s="196"/>
      <c r="P178" s="197">
        <f>P179+P198+P202+P206+P216+P220</f>
        <v>0</v>
      </c>
      <c r="Q178" s="196"/>
      <c r="R178" s="197">
        <f>R179+R198+R202+R206+R216+R220</f>
        <v>0</v>
      </c>
      <c r="S178" s="196"/>
      <c r="T178" s="198">
        <f>T179+T198+T202+T206+T216+T220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200</v>
      </c>
      <c r="AT178" s="200" t="s">
        <v>72</v>
      </c>
      <c r="AU178" s="200" t="s">
        <v>73</v>
      </c>
      <c r="AY178" s="199" t="s">
        <v>167</v>
      </c>
      <c r="BK178" s="201">
        <f>BK179+BK198+BK202+BK206+BK216+BK220</f>
        <v>0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418</v>
      </c>
      <c r="F179" s="202" t="s">
        <v>419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SUM(P180:P197)</f>
        <v>0</v>
      </c>
      <c r="Q179" s="196"/>
      <c r="R179" s="197">
        <f>SUM(R180:R197)</f>
        <v>0</v>
      </c>
      <c r="S179" s="196"/>
      <c r="T179" s="198">
        <f>SUM(T180:T197)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200</v>
      </c>
      <c r="AT179" s="200" t="s">
        <v>72</v>
      </c>
      <c r="AU179" s="200" t="s">
        <v>81</v>
      </c>
      <c r="AY179" s="199" t="s">
        <v>167</v>
      </c>
      <c r="BK179" s="201">
        <f>SUM(BK180:BK197)</f>
        <v>0</v>
      </c>
    </row>
    <row r="180" s="2" customFormat="1" ht="16.5" customHeight="1">
      <c r="A180" s="38"/>
      <c r="B180" s="39"/>
      <c r="C180" s="204" t="s">
        <v>320</v>
      </c>
      <c r="D180" s="204" t="s">
        <v>169</v>
      </c>
      <c r="E180" s="205" t="s">
        <v>421</v>
      </c>
      <c r="F180" s="206" t="s">
        <v>422</v>
      </c>
      <c r="G180" s="207" t="s">
        <v>423</v>
      </c>
      <c r="H180" s="208">
        <v>1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424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424</v>
      </c>
      <c r="BM180" s="215" t="s">
        <v>805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426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2" customFormat="1">
      <c r="A182" s="38"/>
      <c r="B182" s="39"/>
      <c r="C182" s="40"/>
      <c r="D182" s="217" t="s">
        <v>175</v>
      </c>
      <c r="E182" s="40"/>
      <c r="F182" s="218" t="s">
        <v>427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83</v>
      </c>
    </row>
    <row r="183" s="2" customFormat="1" ht="16.5" customHeight="1">
      <c r="A183" s="38"/>
      <c r="B183" s="39"/>
      <c r="C183" s="204" t="s">
        <v>326</v>
      </c>
      <c r="D183" s="204" t="s">
        <v>169</v>
      </c>
      <c r="E183" s="205" t="s">
        <v>429</v>
      </c>
      <c r="F183" s="206" t="s">
        <v>430</v>
      </c>
      <c r="G183" s="207" t="s">
        <v>423</v>
      </c>
      <c r="H183" s="208">
        <v>1</v>
      </c>
      <c r="I183" s="209"/>
      <c r="J183" s="210">
        <f>ROUND(I183*H183,2)</f>
        <v>0</v>
      </c>
      <c r="K183" s="206" t="s">
        <v>183</v>
      </c>
      <c r="L183" s="44"/>
      <c r="M183" s="211" t="s">
        <v>19</v>
      </c>
      <c r="N183" s="212" t="s">
        <v>44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424</v>
      </c>
      <c r="AT183" s="215" t="s">
        <v>169</v>
      </c>
      <c r="AU183" s="215" t="s">
        <v>83</v>
      </c>
      <c r="AY183" s="17" t="s">
        <v>167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424</v>
      </c>
      <c r="BM183" s="215" t="s">
        <v>806</v>
      </c>
    </row>
    <row r="184" s="2" customFormat="1">
      <c r="A184" s="38"/>
      <c r="B184" s="39"/>
      <c r="C184" s="40"/>
      <c r="D184" s="244" t="s">
        <v>185</v>
      </c>
      <c r="E184" s="40"/>
      <c r="F184" s="245" t="s">
        <v>432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185</v>
      </c>
      <c r="AU184" s="17" t="s">
        <v>83</v>
      </c>
    </row>
    <row r="185" s="2" customFormat="1">
      <c r="A185" s="38"/>
      <c r="B185" s="39"/>
      <c r="C185" s="40"/>
      <c r="D185" s="217" t="s">
        <v>175</v>
      </c>
      <c r="E185" s="40"/>
      <c r="F185" s="218" t="s">
        <v>433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83</v>
      </c>
    </row>
    <row r="186" s="2" customFormat="1" ht="16.5" customHeight="1">
      <c r="A186" s="38"/>
      <c r="B186" s="39"/>
      <c r="C186" s="204" t="s">
        <v>333</v>
      </c>
      <c r="D186" s="204" t="s">
        <v>169</v>
      </c>
      <c r="E186" s="205" t="s">
        <v>435</v>
      </c>
      <c r="F186" s="206" t="s">
        <v>436</v>
      </c>
      <c r="G186" s="207" t="s">
        <v>423</v>
      </c>
      <c r="H186" s="208">
        <v>1</v>
      </c>
      <c r="I186" s="209"/>
      <c r="J186" s="210">
        <f>ROUND(I186*H186,2)</f>
        <v>0</v>
      </c>
      <c r="K186" s="206" t="s">
        <v>183</v>
      </c>
      <c r="L186" s="44"/>
      <c r="M186" s="211" t="s">
        <v>19</v>
      </c>
      <c r="N186" s="212" t="s">
        <v>44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424</v>
      </c>
      <c r="AT186" s="215" t="s">
        <v>169</v>
      </c>
      <c r="AU186" s="215" t="s">
        <v>83</v>
      </c>
      <c r="AY186" s="17" t="s">
        <v>167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424</v>
      </c>
      <c r="BM186" s="215" t="s">
        <v>807</v>
      </c>
    </row>
    <row r="187" s="2" customFormat="1">
      <c r="A187" s="38"/>
      <c r="B187" s="39"/>
      <c r="C187" s="40"/>
      <c r="D187" s="244" t="s">
        <v>185</v>
      </c>
      <c r="E187" s="40"/>
      <c r="F187" s="245" t="s">
        <v>438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185</v>
      </c>
      <c r="AU187" s="17" t="s">
        <v>83</v>
      </c>
    </row>
    <row r="188" s="2" customFormat="1">
      <c r="A188" s="38"/>
      <c r="B188" s="39"/>
      <c r="C188" s="40"/>
      <c r="D188" s="217" t="s">
        <v>175</v>
      </c>
      <c r="E188" s="40"/>
      <c r="F188" s="218" t="s">
        <v>439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83</v>
      </c>
    </row>
    <row r="189" s="2" customFormat="1" ht="16.5" customHeight="1">
      <c r="A189" s="38"/>
      <c r="B189" s="39"/>
      <c r="C189" s="204" t="s">
        <v>339</v>
      </c>
      <c r="D189" s="204" t="s">
        <v>169</v>
      </c>
      <c r="E189" s="205" t="s">
        <v>441</v>
      </c>
      <c r="F189" s="206" t="s">
        <v>442</v>
      </c>
      <c r="G189" s="207" t="s">
        <v>423</v>
      </c>
      <c r="H189" s="208">
        <v>1</v>
      </c>
      <c r="I189" s="209"/>
      <c r="J189" s="210">
        <f>ROUND(I189*H189,2)</f>
        <v>0</v>
      </c>
      <c r="K189" s="206" t="s">
        <v>183</v>
      </c>
      <c r="L189" s="44"/>
      <c r="M189" s="211" t="s">
        <v>19</v>
      </c>
      <c r="N189" s="212" t="s">
        <v>44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424</v>
      </c>
      <c r="AT189" s="215" t="s">
        <v>169</v>
      </c>
      <c r="AU189" s="215" t="s">
        <v>83</v>
      </c>
      <c r="AY189" s="17" t="s">
        <v>167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81</v>
      </c>
      <c r="BK189" s="216">
        <f>ROUND(I189*H189,2)</f>
        <v>0</v>
      </c>
      <c r="BL189" s="17" t="s">
        <v>424</v>
      </c>
      <c r="BM189" s="215" t="s">
        <v>808</v>
      </c>
    </row>
    <row r="190" s="2" customFormat="1">
      <c r="A190" s="38"/>
      <c r="B190" s="39"/>
      <c r="C190" s="40"/>
      <c r="D190" s="244" t="s">
        <v>185</v>
      </c>
      <c r="E190" s="40"/>
      <c r="F190" s="245" t="s">
        <v>444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185</v>
      </c>
      <c r="AU190" s="17" t="s">
        <v>83</v>
      </c>
    </row>
    <row r="191" s="2" customFormat="1">
      <c r="A191" s="38"/>
      <c r="B191" s="39"/>
      <c r="C191" s="40"/>
      <c r="D191" s="217" t="s">
        <v>175</v>
      </c>
      <c r="E191" s="40"/>
      <c r="F191" s="218" t="s">
        <v>445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83</v>
      </c>
    </row>
    <row r="192" s="2" customFormat="1" ht="16.5" customHeight="1">
      <c r="A192" s="38"/>
      <c r="B192" s="39"/>
      <c r="C192" s="204" t="s">
        <v>346</v>
      </c>
      <c r="D192" s="204" t="s">
        <v>169</v>
      </c>
      <c r="E192" s="205" t="s">
        <v>447</v>
      </c>
      <c r="F192" s="206" t="s">
        <v>448</v>
      </c>
      <c r="G192" s="207" t="s">
        <v>423</v>
      </c>
      <c r="H192" s="208">
        <v>1</v>
      </c>
      <c r="I192" s="209"/>
      <c r="J192" s="210">
        <f>ROUND(I192*H192,2)</f>
        <v>0</v>
      </c>
      <c r="K192" s="206" t="s">
        <v>183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424</v>
      </c>
      <c r="AT192" s="215" t="s">
        <v>169</v>
      </c>
      <c r="AU192" s="215" t="s">
        <v>83</v>
      </c>
      <c r="AY192" s="17" t="s">
        <v>167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424</v>
      </c>
      <c r="BM192" s="215" t="s">
        <v>809</v>
      </c>
    </row>
    <row r="193" s="2" customFormat="1">
      <c r="A193" s="38"/>
      <c r="B193" s="39"/>
      <c r="C193" s="40"/>
      <c r="D193" s="244" t="s">
        <v>185</v>
      </c>
      <c r="E193" s="40"/>
      <c r="F193" s="245" t="s">
        <v>450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185</v>
      </c>
      <c r="AU193" s="17" t="s">
        <v>83</v>
      </c>
    </row>
    <row r="194" s="2" customFormat="1">
      <c r="A194" s="38"/>
      <c r="B194" s="39"/>
      <c r="C194" s="40"/>
      <c r="D194" s="217" t="s">
        <v>175</v>
      </c>
      <c r="E194" s="40"/>
      <c r="F194" s="218" t="s">
        <v>451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83</v>
      </c>
    </row>
    <row r="195" s="2" customFormat="1" ht="16.5" customHeight="1">
      <c r="A195" s="38"/>
      <c r="B195" s="39"/>
      <c r="C195" s="204" t="s">
        <v>352</v>
      </c>
      <c r="D195" s="204" t="s">
        <v>169</v>
      </c>
      <c r="E195" s="205" t="s">
        <v>453</v>
      </c>
      <c r="F195" s="206" t="s">
        <v>454</v>
      </c>
      <c r="G195" s="207" t="s">
        <v>423</v>
      </c>
      <c r="H195" s="208">
        <v>1</v>
      </c>
      <c r="I195" s="209"/>
      <c r="J195" s="210">
        <f>ROUND(I195*H195,2)</f>
        <v>0</v>
      </c>
      <c r="K195" s="206" t="s">
        <v>183</v>
      </c>
      <c r="L195" s="44"/>
      <c r="M195" s="211" t="s">
        <v>19</v>
      </c>
      <c r="N195" s="212" t="s">
        <v>44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424</v>
      </c>
      <c r="AT195" s="215" t="s">
        <v>169</v>
      </c>
      <c r="AU195" s="215" t="s">
        <v>83</v>
      </c>
      <c r="AY195" s="17" t="s">
        <v>167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424</v>
      </c>
      <c r="BM195" s="215" t="s">
        <v>810</v>
      </c>
    </row>
    <row r="196" s="2" customFormat="1">
      <c r="A196" s="38"/>
      <c r="B196" s="39"/>
      <c r="C196" s="40"/>
      <c r="D196" s="244" t="s">
        <v>185</v>
      </c>
      <c r="E196" s="40"/>
      <c r="F196" s="245" t="s">
        <v>456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185</v>
      </c>
      <c r="AU196" s="17" t="s">
        <v>83</v>
      </c>
    </row>
    <row r="197" s="2" customFormat="1">
      <c r="A197" s="38"/>
      <c r="B197" s="39"/>
      <c r="C197" s="40"/>
      <c r="D197" s="217" t="s">
        <v>175</v>
      </c>
      <c r="E197" s="40"/>
      <c r="F197" s="218" t="s">
        <v>457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83</v>
      </c>
    </row>
    <row r="198" s="12" customFormat="1" ht="22.8" customHeight="1">
      <c r="A198" s="12"/>
      <c r="B198" s="188"/>
      <c r="C198" s="189"/>
      <c r="D198" s="190" t="s">
        <v>72</v>
      </c>
      <c r="E198" s="202" t="s">
        <v>458</v>
      </c>
      <c r="F198" s="202" t="s">
        <v>459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SUM(P199:P201)</f>
        <v>0</v>
      </c>
      <c r="Q198" s="196"/>
      <c r="R198" s="197">
        <f>SUM(R199:R201)</f>
        <v>0</v>
      </c>
      <c r="S198" s="196"/>
      <c r="T198" s="198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200</v>
      </c>
      <c r="AT198" s="200" t="s">
        <v>72</v>
      </c>
      <c r="AU198" s="200" t="s">
        <v>81</v>
      </c>
      <c r="AY198" s="199" t="s">
        <v>167</v>
      </c>
      <c r="BK198" s="201">
        <f>SUM(BK199:BK201)</f>
        <v>0</v>
      </c>
    </row>
    <row r="199" s="2" customFormat="1" ht="16.5" customHeight="1">
      <c r="A199" s="38"/>
      <c r="B199" s="39"/>
      <c r="C199" s="204" t="s">
        <v>357</v>
      </c>
      <c r="D199" s="204" t="s">
        <v>169</v>
      </c>
      <c r="E199" s="205" t="s">
        <v>461</v>
      </c>
      <c r="F199" s="206" t="s">
        <v>459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811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463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439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464</v>
      </c>
      <c r="F202" s="202" t="s">
        <v>465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200</v>
      </c>
      <c r="AT202" s="200" t="s">
        <v>72</v>
      </c>
      <c r="AU202" s="200" t="s">
        <v>81</v>
      </c>
      <c r="AY202" s="199" t="s">
        <v>167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363</v>
      </c>
      <c r="D203" s="204" t="s">
        <v>169</v>
      </c>
      <c r="E203" s="205" t="s">
        <v>467</v>
      </c>
      <c r="F203" s="206" t="s">
        <v>465</v>
      </c>
      <c r="G203" s="207" t="s">
        <v>423</v>
      </c>
      <c r="H203" s="208">
        <v>1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424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424</v>
      </c>
      <c r="BM203" s="215" t="s">
        <v>812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469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470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12" customFormat="1" ht="22.8" customHeight="1">
      <c r="A206" s="12"/>
      <c r="B206" s="188"/>
      <c r="C206" s="189"/>
      <c r="D206" s="190" t="s">
        <v>72</v>
      </c>
      <c r="E206" s="202" t="s">
        <v>471</v>
      </c>
      <c r="F206" s="202" t="s">
        <v>472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SUM(P207:P215)</f>
        <v>0</v>
      </c>
      <c r="Q206" s="196"/>
      <c r="R206" s="197">
        <f>SUM(R207:R215)</f>
        <v>0</v>
      </c>
      <c r="S206" s="196"/>
      <c r="T206" s="198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200</v>
      </c>
      <c r="AT206" s="200" t="s">
        <v>72</v>
      </c>
      <c r="AU206" s="200" t="s">
        <v>81</v>
      </c>
      <c r="AY206" s="199" t="s">
        <v>167</v>
      </c>
      <c r="BK206" s="201">
        <f>SUM(BK207:BK215)</f>
        <v>0</v>
      </c>
    </row>
    <row r="207" s="2" customFormat="1" ht="16.5" customHeight="1">
      <c r="A207" s="38"/>
      <c r="B207" s="39"/>
      <c r="C207" s="204" t="s">
        <v>369</v>
      </c>
      <c r="D207" s="204" t="s">
        <v>169</v>
      </c>
      <c r="E207" s="205" t="s">
        <v>474</v>
      </c>
      <c r="F207" s="206" t="s">
        <v>475</v>
      </c>
      <c r="G207" s="207" t="s">
        <v>423</v>
      </c>
      <c r="H207" s="208">
        <v>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424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424</v>
      </c>
      <c r="BM207" s="215" t="s">
        <v>813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477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2" customFormat="1">
      <c r="A209" s="38"/>
      <c r="B209" s="39"/>
      <c r="C209" s="40"/>
      <c r="D209" s="217" t="s">
        <v>175</v>
      </c>
      <c r="E209" s="40"/>
      <c r="F209" s="218" t="s">
        <v>478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175</v>
      </c>
      <c r="AU209" s="17" t="s">
        <v>83</v>
      </c>
    </row>
    <row r="210" s="2" customFormat="1" ht="16.5" customHeight="1">
      <c r="A210" s="38"/>
      <c r="B210" s="39"/>
      <c r="C210" s="204" t="s">
        <v>374</v>
      </c>
      <c r="D210" s="204" t="s">
        <v>169</v>
      </c>
      <c r="E210" s="205" t="s">
        <v>480</v>
      </c>
      <c r="F210" s="206" t="s">
        <v>481</v>
      </c>
      <c r="G210" s="207" t="s">
        <v>423</v>
      </c>
      <c r="H210" s="208">
        <v>1</v>
      </c>
      <c r="I210" s="209"/>
      <c r="J210" s="210">
        <f>ROUND(I210*H210,2)</f>
        <v>0</v>
      </c>
      <c r="K210" s="206" t="s">
        <v>183</v>
      </c>
      <c r="L210" s="44"/>
      <c r="M210" s="211" t="s">
        <v>19</v>
      </c>
      <c r="N210" s="212" t="s">
        <v>44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424</v>
      </c>
      <c r="AT210" s="215" t="s">
        <v>169</v>
      </c>
      <c r="AU210" s="215" t="s">
        <v>83</v>
      </c>
      <c r="AY210" s="17" t="s">
        <v>167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424</v>
      </c>
      <c r="BM210" s="215" t="s">
        <v>814</v>
      </c>
    </row>
    <row r="211" s="2" customFormat="1">
      <c r="A211" s="38"/>
      <c r="B211" s="39"/>
      <c r="C211" s="40"/>
      <c r="D211" s="244" t="s">
        <v>185</v>
      </c>
      <c r="E211" s="40"/>
      <c r="F211" s="245" t="s">
        <v>483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185</v>
      </c>
      <c r="AU211" s="17" t="s">
        <v>83</v>
      </c>
    </row>
    <row r="212" s="2" customFormat="1">
      <c r="A212" s="38"/>
      <c r="B212" s="39"/>
      <c r="C212" s="40"/>
      <c r="D212" s="217" t="s">
        <v>175</v>
      </c>
      <c r="E212" s="40"/>
      <c r="F212" s="218" t="s">
        <v>484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175</v>
      </c>
      <c r="AU212" s="17" t="s">
        <v>83</v>
      </c>
    </row>
    <row r="213" s="2" customFormat="1" ht="16.5" customHeight="1">
      <c r="A213" s="38"/>
      <c r="B213" s="39"/>
      <c r="C213" s="204" t="s">
        <v>385</v>
      </c>
      <c r="D213" s="204" t="s">
        <v>169</v>
      </c>
      <c r="E213" s="205" t="s">
        <v>486</v>
      </c>
      <c r="F213" s="206" t="s">
        <v>487</v>
      </c>
      <c r="G213" s="207" t="s">
        <v>423</v>
      </c>
      <c r="H213" s="208">
        <v>1</v>
      </c>
      <c r="I213" s="209"/>
      <c r="J213" s="210">
        <f>ROUND(I213*H213,2)</f>
        <v>0</v>
      </c>
      <c r="K213" s="206" t="s">
        <v>183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424</v>
      </c>
      <c r="AT213" s="215" t="s">
        <v>169</v>
      </c>
      <c r="AU213" s="215" t="s">
        <v>83</v>
      </c>
      <c r="AY213" s="17" t="s">
        <v>167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424</v>
      </c>
      <c r="BM213" s="215" t="s">
        <v>815</v>
      </c>
    </row>
    <row r="214" s="2" customFormat="1">
      <c r="A214" s="38"/>
      <c r="B214" s="39"/>
      <c r="C214" s="40"/>
      <c r="D214" s="244" t="s">
        <v>185</v>
      </c>
      <c r="E214" s="40"/>
      <c r="F214" s="245" t="s">
        <v>489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185</v>
      </c>
      <c r="AU214" s="17" t="s">
        <v>83</v>
      </c>
    </row>
    <row r="215" s="2" customFormat="1">
      <c r="A215" s="38"/>
      <c r="B215" s="39"/>
      <c r="C215" s="40"/>
      <c r="D215" s="217" t="s">
        <v>175</v>
      </c>
      <c r="E215" s="40"/>
      <c r="F215" s="218" t="s">
        <v>490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83</v>
      </c>
    </row>
    <row r="216" s="12" customFormat="1" ht="22.8" customHeight="1">
      <c r="A216" s="12"/>
      <c r="B216" s="188"/>
      <c r="C216" s="189"/>
      <c r="D216" s="190" t="s">
        <v>72</v>
      </c>
      <c r="E216" s="202" t="s">
        <v>491</v>
      </c>
      <c r="F216" s="202" t="s">
        <v>492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SUM(P217:P219)</f>
        <v>0</v>
      </c>
      <c r="Q216" s="196"/>
      <c r="R216" s="197">
        <f>SUM(R217:R219)</f>
        <v>0</v>
      </c>
      <c r="S216" s="196"/>
      <c r="T216" s="198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200</v>
      </c>
      <c r="AT216" s="200" t="s">
        <v>72</v>
      </c>
      <c r="AU216" s="200" t="s">
        <v>81</v>
      </c>
      <c r="AY216" s="199" t="s">
        <v>167</v>
      </c>
      <c r="BK216" s="201">
        <f>SUM(BK217:BK219)</f>
        <v>0</v>
      </c>
    </row>
    <row r="217" s="2" customFormat="1" ht="16.5" customHeight="1">
      <c r="A217" s="38"/>
      <c r="B217" s="39"/>
      <c r="C217" s="204" t="s">
        <v>395</v>
      </c>
      <c r="D217" s="204" t="s">
        <v>169</v>
      </c>
      <c r="E217" s="205" t="s">
        <v>494</v>
      </c>
      <c r="F217" s="206" t="s">
        <v>492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816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496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439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12" customFormat="1" ht="22.8" customHeight="1">
      <c r="A220" s="12"/>
      <c r="B220" s="188"/>
      <c r="C220" s="189"/>
      <c r="D220" s="190" t="s">
        <v>72</v>
      </c>
      <c r="E220" s="202" t="s">
        <v>497</v>
      </c>
      <c r="F220" s="202" t="s">
        <v>498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SUM(P221:P223)</f>
        <v>0</v>
      </c>
      <c r="Q220" s="196"/>
      <c r="R220" s="197">
        <f>SUM(R221:R223)</f>
        <v>0</v>
      </c>
      <c r="S220" s="196"/>
      <c r="T220" s="198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200</v>
      </c>
      <c r="AT220" s="200" t="s">
        <v>72</v>
      </c>
      <c r="AU220" s="200" t="s">
        <v>81</v>
      </c>
      <c r="AY220" s="199" t="s">
        <v>167</v>
      </c>
      <c r="BK220" s="201">
        <f>SUM(BK221:BK223)</f>
        <v>0</v>
      </c>
    </row>
    <row r="221" s="2" customFormat="1" ht="16.5" customHeight="1">
      <c r="A221" s="38"/>
      <c r="B221" s="39"/>
      <c r="C221" s="204" t="s">
        <v>403</v>
      </c>
      <c r="D221" s="204" t="s">
        <v>169</v>
      </c>
      <c r="E221" s="205" t="s">
        <v>500</v>
      </c>
      <c r="F221" s="206" t="s">
        <v>498</v>
      </c>
      <c r="G221" s="207" t="s">
        <v>423</v>
      </c>
      <c r="H221" s="208">
        <v>1</v>
      </c>
      <c r="I221" s="209"/>
      <c r="J221" s="210">
        <f>ROUND(I221*H221,2)</f>
        <v>0</v>
      </c>
      <c r="K221" s="206" t="s">
        <v>183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424</v>
      </c>
      <c r="AT221" s="215" t="s">
        <v>169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424</v>
      </c>
      <c r="BM221" s="215" t="s">
        <v>817</v>
      </c>
    </row>
    <row r="222" s="2" customFormat="1">
      <c r="A222" s="38"/>
      <c r="B222" s="39"/>
      <c r="C222" s="40"/>
      <c r="D222" s="244" t="s">
        <v>185</v>
      </c>
      <c r="E222" s="40"/>
      <c r="F222" s="245" t="s">
        <v>502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185</v>
      </c>
      <c r="AU222" s="17" t="s">
        <v>83</v>
      </c>
    </row>
    <row r="223" s="2" customFormat="1">
      <c r="A223" s="38"/>
      <c r="B223" s="39"/>
      <c r="C223" s="40"/>
      <c r="D223" s="217" t="s">
        <v>175</v>
      </c>
      <c r="E223" s="40"/>
      <c r="F223" s="218" t="s">
        <v>439</v>
      </c>
      <c r="G223" s="40"/>
      <c r="H223" s="40"/>
      <c r="I223" s="219"/>
      <c r="J223" s="40"/>
      <c r="K223" s="40"/>
      <c r="L223" s="44"/>
      <c r="M223" s="256"/>
      <c r="N223" s="257"/>
      <c r="O223" s="258"/>
      <c r="P223" s="258"/>
      <c r="Q223" s="258"/>
      <c r="R223" s="258"/>
      <c r="S223" s="258"/>
      <c r="T223" s="259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83</v>
      </c>
    </row>
    <row r="224" s="2" customFormat="1" ht="6.96" customHeight="1">
      <c r="A224" s="38"/>
      <c r="B224" s="59"/>
      <c r="C224" s="60"/>
      <c r="D224" s="60"/>
      <c r="E224" s="60"/>
      <c r="F224" s="60"/>
      <c r="G224" s="60"/>
      <c r="H224" s="60"/>
      <c r="I224" s="60"/>
      <c r="J224" s="60"/>
      <c r="K224" s="60"/>
      <c r="L224" s="44"/>
      <c r="M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</sheetData>
  <sheetProtection sheet="1" autoFilter="0" formatColumns="0" formatRows="0" objects="1" scenarios="1" spinCount="100000" saltValue="XHvZ63R7OneXdCKHVaZK22zqT0HhL11wpa8h0eNjeX55DatVKNIjy+SldqaR2zzxTt5JGbpvLTQJ7xyFAeKuYQ==" hashValue="8CRvlu2+aSe9AHx0apBViH3Yv/Wl3tPn29eJUZrSFKO+OeSdMpmpLx42g/z9oXu/uY5So5CEfdDI0K6up61ltw==" algorithmName="SHA-512" password="CC35"/>
  <autoFilter ref="C93:K22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2_02/122151101"/>
    <hyperlink ref="F101" r:id="rId2" display="https://podminky.urs.cz/item/CS_URS_2022_02/167151111"/>
    <hyperlink ref="F107" r:id="rId3" display="https://podminky.urs.cz/item/CS_URS_2022_02/171251201"/>
    <hyperlink ref="F110" r:id="rId4" display="https://podminky.urs.cz/item/CS_URS_2022_02/181411121"/>
    <hyperlink ref="F118" r:id="rId5" display="https://podminky.urs.cz/item/CS_URS_2022_02/112251103"/>
    <hyperlink ref="F120" r:id="rId6" display="https://podminky.urs.cz/item/CS_URS_2022_02/162351104"/>
    <hyperlink ref="F126" r:id="rId7" display="https://podminky.urs.cz/item/CS_URS_2022_02/121151126"/>
    <hyperlink ref="F129" r:id="rId8" display="https://podminky.urs.cz/item/CS_URS_2022_02/171152101"/>
    <hyperlink ref="F134" r:id="rId9" display="https://podminky.urs.cz/item/CS_URS_2022_02/182351123"/>
    <hyperlink ref="F142" r:id="rId10" display="https://podminky.urs.cz/item/CS_URS_2022_02/564752111"/>
    <hyperlink ref="F145" r:id="rId11" display="https://podminky.urs.cz/item/CS_URS_2022_02/564851111"/>
    <hyperlink ref="F148" r:id="rId12" display="https://podminky.urs.cz/item/CS_URS_2022_02/565145121"/>
    <hyperlink ref="F151" r:id="rId13" display="https://podminky.urs.cz/item/CS_URS_2022_02/569841111"/>
    <hyperlink ref="F157" r:id="rId14" display="https://podminky.urs.cz/item/CS_URS_2022_02/573111112"/>
    <hyperlink ref="F160" r:id="rId15" display="https://podminky.urs.cz/item/CS_URS_2022_02/573211109"/>
    <hyperlink ref="F163" r:id="rId16" display="https://podminky.urs.cz/item/CS_URS_2022_02/577134121"/>
    <hyperlink ref="F167" r:id="rId17" display="https://podminky.urs.cz/item/CS_URS_2022_02/561041111"/>
    <hyperlink ref="F172" r:id="rId18" display="https://podminky.urs.cz/item/CS_URS_2022_02/938908411"/>
    <hyperlink ref="F177" r:id="rId19" display="https://podminky.urs.cz/item/CS_URS_2022_02/998225111"/>
    <hyperlink ref="F181" r:id="rId20" display="https://podminky.urs.cz/item/CS_URS_2022_02/011002000"/>
    <hyperlink ref="F184" r:id="rId21" display="https://podminky.urs.cz/item/CS_URS_2022_02/011103000"/>
    <hyperlink ref="F187" r:id="rId22" display="https://podminky.urs.cz/item/CS_URS_2022_02/011203000"/>
    <hyperlink ref="F190" r:id="rId23" display="https://podminky.urs.cz/item/CS_URS_2022_02/011303000"/>
    <hyperlink ref="F193" r:id="rId24" display="https://podminky.urs.cz/item/CS_URS_2022_02/012203000"/>
    <hyperlink ref="F196" r:id="rId25" display="https://podminky.urs.cz/item/CS_URS_2022_02/013254000"/>
    <hyperlink ref="F200" r:id="rId26" display="https://podminky.urs.cz/item/CS_URS_2022_02/020001000"/>
    <hyperlink ref="F204" r:id="rId27" display="https://podminky.urs.cz/item/CS_URS_2022_02/030001000"/>
    <hyperlink ref="F208" r:id="rId28" display="https://podminky.urs.cz/item/CS_URS_2022_02/041002000"/>
    <hyperlink ref="F211" r:id="rId29" display="https://podminky.urs.cz/item/CS_URS_2022_02/043002000"/>
    <hyperlink ref="F214" r:id="rId30" display="https://podminky.urs.cz/item/CS_URS_2022_02/045002000"/>
    <hyperlink ref="F218" r:id="rId31" display="https://podminky.urs.cz/item/CS_URS_2022_02/060001000"/>
    <hyperlink ref="F222" r:id="rId32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818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ROUND((SUM(BE92:BE227)),  2)</f>
        <v>0</v>
      </c>
      <c r="G33" s="38"/>
      <c r="H33" s="38"/>
      <c r="I33" s="148">
        <v>0.20999999999999999</v>
      </c>
      <c r="J33" s="147">
        <f>ROUND(((SUM(BE92:BE227))*I33),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ROUND((SUM(BF92:BF227)),  2)</f>
        <v>0</v>
      </c>
      <c r="G34" s="38"/>
      <c r="H34" s="38"/>
      <c r="I34" s="148">
        <v>0.14999999999999999</v>
      </c>
      <c r="J34" s="147">
        <f>ROUND(((SUM(BF92:BF227))*I34),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ROUND((SUM(BG92:BG227)),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ROUND((SUM(BH92:BH227)),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ROUND((SUM(BI92:BI227)),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SO104.2 - Polní cesta C14 - intravilán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141</v>
      </c>
      <c r="E62" s="174"/>
      <c r="F62" s="174"/>
      <c r="G62" s="174"/>
      <c r="H62" s="174"/>
      <c r="I62" s="174"/>
      <c r="J62" s="175">
        <f>J129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142</v>
      </c>
      <c r="E63" s="174"/>
      <c r="F63" s="174"/>
      <c r="G63" s="174"/>
      <c r="H63" s="174"/>
      <c r="I63" s="174"/>
      <c r="J63" s="175">
        <f>J154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143</v>
      </c>
      <c r="E64" s="174"/>
      <c r="F64" s="174"/>
      <c r="G64" s="174"/>
      <c r="H64" s="174"/>
      <c r="I64" s="174"/>
      <c r="J64" s="175">
        <f>J169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144</v>
      </c>
      <c r="E65" s="174"/>
      <c r="F65" s="174"/>
      <c r="G65" s="174"/>
      <c r="H65" s="174"/>
      <c r="I65" s="174"/>
      <c r="J65" s="175">
        <f>J179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145</v>
      </c>
      <c r="E66" s="168"/>
      <c r="F66" s="168"/>
      <c r="G66" s="168"/>
      <c r="H66" s="168"/>
      <c r="I66" s="168"/>
      <c r="J66" s="169">
        <f>J182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146</v>
      </c>
      <c r="E67" s="174"/>
      <c r="F67" s="174"/>
      <c r="G67" s="174"/>
      <c r="H67" s="174"/>
      <c r="I67" s="174"/>
      <c r="J67" s="175">
        <f>J183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147</v>
      </c>
      <c r="E68" s="174"/>
      <c r="F68" s="174"/>
      <c r="G68" s="174"/>
      <c r="H68" s="174"/>
      <c r="I68" s="174"/>
      <c r="J68" s="175">
        <f>J202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148</v>
      </c>
      <c r="E69" s="174"/>
      <c r="F69" s="174"/>
      <c r="G69" s="174"/>
      <c r="H69" s="174"/>
      <c r="I69" s="174"/>
      <c r="J69" s="175">
        <f>J206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149</v>
      </c>
      <c r="E70" s="174"/>
      <c r="F70" s="174"/>
      <c r="G70" s="174"/>
      <c r="H70" s="174"/>
      <c r="I70" s="174"/>
      <c r="J70" s="175">
        <f>J210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150</v>
      </c>
      <c r="E71" s="174"/>
      <c r="F71" s="174"/>
      <c r="G71" s="174"/>
      <c r="H71" s="174"/>
      <c r="I71" s="174"/>
      <c r="J71" s="175">
        <f>J220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151</v>
      </c>
      <c r="E72" s="174"/>
      <c r="F72" s="174"/>
      <c r="G72" s="174"/>
      <c r="H72" s="174"/>
      <c r="I72" s="174"/>
      <c r="J72" s="175">
        <f>J224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152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Realizace Hynkov I. etapa 20230320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130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SO104.2 - Polní cesta C14 - intravilán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k.ú. Hynkov</v>
      </c>
      <c r="G86" s="40"/>
      <c r="H86" s="40"/>
      <c r="I86" s="32" t="s">
        <v>23</v>
      </c>
      <c r="J86" s="72" t="str">
        <f>IF(J12="","",J12)</f>
        <v>20. 3. 2023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SPÚ Krajský pozemkový úřad pro Olomoucký kraj</v>
      </c>
      <c r="G88" s="40"/>
      <c r="H88" s="40"/>
      <c r="I88" s="32" t="s">
        <v>31</v>
      </c>
      <c r="J88" s="36" t="str">
        <f>E21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AGERIS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153</v>
      </c>
      <c r="D91" s="180" t="s">
        <v>58</v>
      </c>
      <c r="E91" s="180" t="s">
        <v>54</v>
      </c>
      <c r="F91" s="180" t="s">
        <v>55</v>
      </c>
      <c r="G91" s="180" t="s">
        <v>154</v>
      </c>
      <c r="H91" s="180" t="s">
        <v>155</v>
      </c>
      <c r="I91" s="180" t="s">
        <v>156</v>
      </c>
      <c r="J91" s="180" t="s">
        <v>135</v>
      </c>
      <c r="K91" s="181" t="s">
        <v>157</v>
      </c>
      <c r="L91" s="182"/>
      <c r="M91" s="92" t="s">
        <v>19</v>
      </c>
      <c r="N91" s="93" t="s">
        <v>43</v>
      </c>
      <c r="O91" s="93" t="s">
        <v>158</v>
      </c>
      <c r="P91" s="93" t="s">
        <v>159</v>
      </c>
      <c r="Q91" s="93" t="s">
        <v>160</v>
      </c>
      <c r="R91" s="93" t="s">
        <v>161</v>
      </c>
      <c r="S91" s="93" t="s">
        <v>162</v>
      </c>
      <c r="T91" s="94" t="s">
        <v>163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164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P93+P182</f>
        <v>0</v>
      </c>
      <c r="Q92" s="96"/>
      <c r="R92" s="185">
        <f>R93+R182</f>
        <v>632.8045975</v>
      </c>
      <c r="S92" s="96"/>
      <c r="T92" s="186">
        <f>T93+T182</f>
        <v>248.74500000000001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136</v>
      </c>
      <c r="BK92" s="187">
        <f>BK93+BK182</f>
        <v>0</v>
      </c>
    </row>
    <row r="93" s="12" customFormat="1" ht="25.92" customHeight="1">
      <c r="A93" s="12"/>
      <c r="B93" s="188"/>
      <c r="C93" s="189"/>
      <c r="D93" s="190" t="s">
        <v>72</v>
      </c>
      <c r="E93" s="191" t="s">
        <v>165</v>
      </c>
      <c r="F93" s="191" t="s">
        <v>166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P94+P129+P154+P169+P179</f>
        <v>0</v>
      </c>
      <c r="Q93" s="196"/>
      <c r="R93" s="197">
        <f>R94+R129+R154+R169+R179</f>
        <v>632.8045975</v>
      </c>
      <c r="S93" s="196"/>
      <c r="T93" s="198">
        <f>T94+T129+T154+T169+T179</f>
        <v>248.74500000000001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73</v>
      </c>
      <c r="AY93" s="199" t="s">
        <v>167</v>
      </c>
      <c r="BK93" s="201">
        <f>BK94+BK129+BK154+BK169+BK179</f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81</v>
      </c>
      <c r="F94" s="202" t="s">
        <v>168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SUM(P95:P128)</f>
        <v>0</v>
      </c>
      <c r="Q94" s="196"/>
      <c r="R94" s="197">
        <f>SUM(R95:R128)</f>
        <v>0.023324999999999999</v>
      </c>
      <c r="S94" s="196"/>
      <c r="T94" s="198">
        <f>SUM(T95:T128)</f>
        <v>148.74500000000001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SUM(BK95:BK128)</f>
        <v>0</v>
      </c>
    </row>
    <row r="95" s="2" customFormat="1" ht="24.15" customHeight="1">
      <c r="A95" s="38"/>
      <c r="B95" s="39"/>
      <c r="C95" s="204" t="s">
        <v>81</v>
      </c>
      <c r="D95" s="204" t="s">
        <v>169</v>
      </c>
      <c r="E95" s="205" t="s">
        <v>195</v>
      </c>
      <c r="F95" s="206" t="s">
        <v>196</v>
      </c>
      <c r="G95" s="207" t="s">
        <v>172</v>
      </c>
      <c r="H95" s="208">
        <v>115</v>
      </c>
      <c r="I95" s="209"/>
      <c r="J95" s="210">
        <f>ROUND(I95*H95,2)</f>
        <v>0</v>
      </c>
      <c r="K95" s="206" t="s">
        <v>183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819</v>
      </c>
    </row>
    <row r="96" s="2" customFormat="1">
      <c r="A96" s="38"/>
      <c r="B96" s="39"/>
      <c r="C96" s="40"/>
      <c r="D96" s="244" t="s">
        <v>185</v>
      </c>
      <c r="E96" s="40"/>
      <c r="F96" s="245" t="s">
        <v>198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185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820</v>
      </c>
      <c r="G97" s="223"/>
      <c r="H97" s="226">
        <v>115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81</v>
      </c>
      <c r="AY97" s="232" t="s">
        <v>167</v>
      </c>
    </row>
    <row r="98" s="2" customFormat="1" ht="24.15" customHeight="1">
      <c r="A98" s="38"/>
      <c r="B98" s="39"/>
      <c r="C98" s="204" t="s">
        <v>83</v>
      </c>
      <c r="D98" s="204" t="s">
        <v>169</v>
      </c>
      <c r="E98" s="205" t="s">
        <v>757</v>
      </c>
      <c r="F98" s="206" t="s">
        <v>758</v>
      </c>
      <c r="G98" s="207" t="s">
        <v>182</v>
      </c>
      <c r="H98" s="208">
        <v>933</v>
      </c>
      <c r="I98" s="209"/>
      <c r="J98" s="210">
        <f>ROUND(I98*H98,2)</f>
        <v>0</v>
      </c>
      <c r="K98" s="206" t="s">
        <v>183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173</v>
      </c>
      <c r="AT98" s="215" t="s">
        <v>169</v>
      </c>
      <c r="AU98" s="215" t="s">
        <v>83</v>
      </c>
      <c r="AY98" s="17" t="s">
        <v>167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173</v>
      </c>
      <c r="BM98" s="215" t="s">
        <v>821</v>
      </c>
    </row>
    <row r="99" s="2" customFormat="1">
      <c r="A99" s="38"/>
      <c r="B99" s="39"/>
      <c r="C99" s="40"/>
      <c r="D99" s="244" t="s">
        <v>185</v>
      </c>
      <c r="E99" s="40"/>
      <c r="F99" s="245" t="s">
        <v>760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185</v>
      </c>
      <c r="AU99" s="17" t="s">
        <v>83</v>
      </c>
    </row>
    <row r="100" s="13" customFormat="1">
      <c r="A100" s="13"/>
      <c r="B100" s="222"/>
      <c r="C100" s="223"/>
      <c r="D100" s="217" t="s">
        <v>177</v>
      </c>
      <c r="E100" s="224" t="s">
        <v>19</v>
      </c>
      <c r="F100" s="225" t="s">
        <v>822</v>
      </c>
      <c r="G100" s="223"/>
      <c r="H100" s="226">
        <v>933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177</v>
      </c>
      <c r="AU100" s="232" t="s">
        <v>83</v>
      </c>
      <c r="AV100" s="13" t="s">
        <v>83</v>
      </c>
      <c r="AW100" s="13" t="s">
        <v>33</v>
      </c>
      <c r="AX100" s="13" t="s">
        <v>81</v>
      </c>
      <c r="AY100" s="232" t="s">
        <v>167</v>
      </c>
    </row>
    <row r="101" s="2" customFormat="1" ht="16.5" customHeight="1">
      <c r="A101" s="38"/>
      <c r="B101" s="39"/>
      <c r="C101" s="246" t="s">
        <v>188</v>
      </c>
      <c r="D101" s="246" t="s">
        <v>252</v>
      </c>
      <c r="E101" s="247" t="s">
        <v>253</v>
      </c>
      <c r="F101" s="248" t="s">
        <v>254</v>
      </c>
      <c r="G101" s="249" t="s">
        <v>255</v>
      </c>
      <c r="H101" s="250">
        <v>23.324999999999999</v>
      </c>
      <c r="I101" s="251"/>
      <c r="J101" s="252">
        <f>ROUND(I101*H101,2)</f>
        <v>0</v>
      </c>
      <c r="K101" s="248" t="s">
        <v>183</v>
      </c>
      <c r="L101" s="253"/>
      <c r="M101" s="254" t="s">
        <v>19</v>
      </c>
      <c r="N101" s="255" t="s">
        <v>44</v>
      </c>
      <c r="O101" s="84"/>
      <c r="P101" s="213">
        <f>O101*H101</f>
        <v>0</v>
      </c>
      <c r="Q101" s="213">
        <v>0.001</v>
      </c>
      <c r="R101" s="213">
        <f>Q101*H101</f>
        <v>0.023324999999999999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220</v>
      </c>
      <c r="AT101" s="215" t="s">
        <v>252</v>
      </c>
      <c r="AU101" s="215" t="s">
        <v>83</v>
      </c>
      <c r="AY101" s="17" t="s">
        <v>167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173</v>
      </c>
      <c r="BM101" s="215" t="s">
        <v>762</v>
      </c>
    </row>
    <row r="102" s="13" customFormat="1">
      <c r="A102" s="13"/>
      <c r="B102" s="222"/>
      <c r="C102" s="223"/>
      <c r="D102" s="217" t="s">
        <v>177</v>
      </c>
      <c r="E102" s="224" t="s">
        <v>19</v>
      </c>
      <c r="F102" s="225" t="s">
        <v>823</v>
      </c>
      <c r="G102" s="223"/>
      <c r="H102" s="226">
        <v>23.324999999999999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177</v>
      </c>
      <c r="AU102" s="232" t="s">
        <v>83</v>
      </c>
      <c r="AV102" s="13" t="s">
        <v>83</v>
      </c>
      <c r="AW102" s="13" t="s">
        <v>33</v>
      </c>
      <c r="AX102" s="13" t="s">
        <v>81</v>
      </c>
      <c r="AY102" s="232" t="s">
        <v>167</v>
      </c>
    </row>
    <row r="103" s="2" customFormat="1" ht="24.15" customHeight="1">
      <c r="A103" s="38"/>
      <c r="B103" s="39"/>
      <c r="C103" s="204" t="s">
        <v>173</v>
      </c>
      <c r="D103" s="204" t="s">
        <v>169</v>
      </c>
      <c r="E103" s="205" t="s">
        <v>824</v>
      </c>
      <c r="F103" s="206" t="s">
        <v>825</v>
      </c>
      <c r="G103" s="207" t="s">
        <v>182</v>
      </c>
      <c r="H103" s="208">
        <v>419</v>
      </c>
      <c r="I103" s="209"/>
      <c r="J103" s="210">
        <f>ROUND(I103*H103,2)</f>
        <v>0</v>
      </c>
      <c r="K103" s="206" t="s">
        <v>183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0.35499999999999998</v>
      </c>
      <c r="T103" s="214">
        <f>S103*H103</f>
        <v>148.74500000000001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173</v>
      </c>
      <c r="AT103" s="215" t="s">
        <v>169</v>
      </c>
      <c r="AU103" s="215" t="s">
        <v>83</v>
      </c>
      <c r="AY103" s="17" t="s">
        <v>167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173</v>
      </c>
      <c r="BM103" s="215" t="s">
        <v>826</v>
      </c>
    </row>
    <row r="104" s="2" customFormat="1">
      <c r="A104" s="38"/>
      <c r="B104" s="39"/>
      <c r="C104" s="40"/>
      <c r="D104" s="244" t="s">
        <v>185</v>
      </c>
      <c r="E104" s="40"/>
      <c r="F104" s="245" t="s">
        <v>827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185</v>
      </c>
      <c r="AU104" s="17" t="s">
        <v>83</v>
      </c>
    </row>
    <row r="105" s="13" customFormat="1">
      <c r="A105" s="13"/>
      <c r="B105" s="222"/>
      <c r="C105" s="223"/>
      <c r="D105" s="217" t="s">
        <v>177</v>
      </c>
      <c r="E105" s="224" t="s">
        <v>19</v>
      </c>
      <c r="F105" s="225" t="s">
        <v>828</v>
      </c>
      <c r="G105" s="223"/>
      <c r="H105" s="226">
        <v>419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177</v>
      </c>
      <c r="AU105" s="232" t="s">
        <v>83</v>
      </c>
      <c r="AV105" s="13" t="s">
        <v>83</v>
      </c>
      <c r="AW105" s="13" t="s">
        <v>33</v>
      </c>
      <c r="AX105" s="13" t="s">
        <v>81</v>
      </c>
      <c r="AY105" s="232" t="s">
        <v>167</v>
      </c>
    </row>
    <row r="106" s="2" customFormat="1" ht="37.8" customHeight="1">
      <c r="A106" s="38"/>
      <c r="B106" s="39"/>
      <c r="C106" s="204" t="s">
        <v>200</v>
      </c>
      <c r="D106" s="204" t="s">
        <v>169</v>
      </c>
      <c r="E106" s="205" t="s">
        <v>207</v>
      </c>
      <c r="F106" s="206" t="s">
        <v>208</v>
      </c>
      <c r="G106" s="207" t="s">
        <v>172</v>
      </c>
      <c r="H106" s="208">
        <v>65.900000000000006</v>
      </c>
      <c r="I106" s="209"/>
      <c r="J106" s="210">
        <f>ROUND(I106*H106,2)</f>
        <v>0</v>
      </c>
      <c r="K106" s="206" t="s">
        <v>183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173</v>
      </c>
      <c r="AT106" s="215" t="s">
        <v>169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774</v>
      </c>
    </row>
    <row r="107" s="2" customFormat="1">
      <c r="A107" s="38"/>
      <c r="B107" s="39"/>
      <c r="C107" s="40"/>
      <c r="D107" s="244" t="s">
        <v>185</v>
      </c>
      <c r="E107" s="40"/>
      <c r="F107" s="245" t="s">
        <v>210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185</v>
      </c>
      <c r="AU107" s="17" t="s">
        <v>83</v>
      </c>
    </row>
    <row r="108" s="13" customFormat="1">
      <c r="A108" s="13"/>
      <c r="B108" s="222"/>
      <c r="C108" s="223"/>
      <c r="D108" s="217" t="s">
        <v>177</v>
      </c>
      <c r="E108" s="224" t="s">
        <v>19</v>
      </c>
      <c r="F108" s="225" t="s">
        <v>829</v>
      </c>
      <c r="G108" s="223"/>
      <c r="H108" s="226">
        <v>5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177</v>
      </c>
      <c r="AU108" s="232" t="s">
        <v>83</v>
      </c>
      <c r="AV108" s="13" t="s">
        <v>83</v>
      </c>
      <c r="AW108" s="13" t="s">
        <v>33</v>
      </c>
      <c r="AX108" s="13" t="s">
        <v>73</v>
      </c>
      <c r="AY108" s="232" t="s">
        <v>167</v>
      </c>
    </row>
    <row r="109" s="13" customFormat="1">
      <c r="A109" s="13"/>
      <c r="B109" s="222"/>
      <c r="C109" s="223"/>
      <c r="D109" s="217" t="s">
        <v>177</v>
      </c>
      <c r="E109" s="224" t="s">
        <v>19</v>
      </c>
      <c r="F109" s="225" t="s">
        <v>830</v>
      </c>
      <c r="G109" s="223"/>
      <c r="H109" s="226">
        <v>5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177</v>
      </c>
      <c r="AU109" s="232" t="s">
        <v>83</v>
      </c>
      <c r="AV109" s="13" t="s">
        <v>83</v>
      </c>
      <c r="AW109" s="13" t="s">
        <v>33</v>
      </c>
      <c r="AX109" s="13" t="s">
        <v>73</v>
      </c>
      <c r="AY109" s="232" t="s">
        <v>167</v>
      </c>
    </row>
    <row r="110" s="13" customFormat="1">
      <c r="A110" s="13"/>
      <c r="B110" s="222"/>
      <c r="C110" s="223"/>
      <c r="D110" s="217" t="s">
        <v>177</v>
      </c>
      <c r="E110" s="224" t="s">
        <v>19</v>
      </c>
      <c r="F110" s="225" t="s">
        <v>831</v>
      </c>
      <c r="G110" s="223"/>
      <c r="H110" s="226">
        <v>55.899999999999999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177</v>
      </c>
      <c r="AU110" s="232" t="s">
        <v>83</v>
      </c>
      <c r="AV110" s="13" t="s">
        <v>83</v>
      </c>
      <c r="AW110" s="13" t="s">
        <v>33</v>
      </c>
      <c r="AX110" s="13" t="s">
        <v>73</v>
      </c>
      <c r="AY110" s="232" t="s">
        <v>167</v>
      </c>
    </row>
    <row r="111" s="14" customFormat="1">
      <c r="A111" s="14"/>
      <c r="B111" s="233"/>
      <c r="C111" s="234"/>
      <c r="D111" s="217" t="s">
        <v>177</v>
      </c>
      <c r="E111" s="235" t="s">
        <v>19</v>
      </c>
      <c r="F111" s="236" t="s">
        <v>179</v>
      </c>
      <c r="G111" s="234"/>
      <c r="H111" s="237">
        <v>65.900000000000006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177</v>
      </c>
      <c r="AU111" s="243" t="s">
        <v>83</v>
      </c>
      <c r="AV111" s="14" t="s">
        <v>173</v>
      </c>
      <c r="AW111" s="14" t="s">
        <v>33</v>
      </c>
      <c r="AX111" s="14" t="s">
        <v>81</v>
      </c>
      <c r="AY111" s="243" t="s">
        <v>167</v>
      </c>
    </row>
    <row r="112" s="2" customFormat="1" ht="21.75" customHeight="1">
      <c r="A112" s="38"/>
      <c r="B112" s="39"/>
      <c r="C112" s="204" t="s">
        <v>206</v>
      </c>
      <c r="D112" s="204" t="s">
        <v>169</v>
      </c>
      <c r="E112" s="205" t="s">
        <v>570</v>
      </c>
      <c r="F112" s="206" t="s">
        <v>571</v>
      </c>
      <c r="G112" s="207" t="s">
        <v>172</v>
      </c>
      <c r="H112" s="208">
        <v>5</v>
      </c>
      <c r="I112" s="209"/>
      <c r="J112" s="210">
        <f>ROUND(I112*H112,2)</f>
        <v>0</v>
      </c>
      <c r="K112" s="206" t="s">
        <v>183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173</v>
      </c>
      <c r="AT112" s="215" t="s">
        <v>169</v>
      </c>
      <c r="AU112" s="215" t="s">
        <v>83</v>
      </c>
      <c r="AY112" s="17" t="s">
        <v>167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173</v>
      </c>
      <c r="BM112" s="215" t="s">
        <v>832</v>
      </c>
    </row>
    <row r="113" s="2" customFormat="1">
      <c r="A113" s="38"/>
      <c r="B113" s="39"/>
      <c r="C113" s="40"/>
      <c r="D113" s="244" t="s">
        <v>185</v>
      </c>
      <c r="E113" s="40"/>
      <c r="F113" s="245" t="s">
        <v>573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185</v>
      </c>
      <c r="AU113" s="17" t="s">
        <v>83</v>
      </c>
    </row>
    <row r="114" s="13" customFormat="1">
      <c r="A114" s="13"/>
      <c r="B114" s="222"/>
      <c r="C114" s="223"/>
      <c r="D114" s="217" t="s">
        <v>177</v>
      </c>
      <c r="E114" s="224" t="s">
        <v>19</v>
      </c>
      <c r="F114" s="225" t="s">
        <v>833</v>
      </c>
      <c r="G114" s="223"/>
      <c r="H114" s="226">
        <v>5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177</v>
      </c>
      <c r="AU114" s="232" t="s">
        <v>83</v>
      </c>
      <c r="AV114" s="13" t="s">
        <v>83</v>
      </c>
      <c r="AW114" s="13" t="s">
        <v>33</v>
      </c>
      <c r="AX114" s="13" t="s">
        <v>81</v>
      </c>
      <c r="AY114" s="232" t="s">
        <v>167</v>
      </c>
    </row>
    <row r="115" s="2" customFormat="1" ht="24.15" customHeight="1">
      <c r="A115" s="38"/>
      <c r="B115" s="39"/>
      <c r="C115" s="204" t="s">
        <v>213</v>
      </c>
      <c r="D115" s="204" t="s">
        <v>169</v>
      </c>
      <c r="E115" s="205" t="s">
        <v>214</v>
      </c>
      <c r="F115" s="206" t="s">
        <v>215</v>
      </c>
      <c r="G115" s="207" t="s">
        <v>172</v>
      </c>
      <c r="H115" s="208">
        <v>60.899999999999999</v>
      </c>
      <c r="I115" s="209"/>
      <c r="J115" s="210">
        <f>ROUND(I115*H115,2)</f>
        <v>0</v>
      </c>
      <c r="K115" s="206" t="s">
        <v>183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173</v>
      </c>
      <c r="AT115" s="215" t="s">
        <v>169</v>
      </c>
      <c r="AU115" s="215" t="s">
        <v>83</v>
      </c>
      <c r="AY115" s="17" t="s">
        <v>167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173</v>
      </c>
      <c r="BM115" s="215" t="s">
        <v>834</v>
      </c>
    </row>
    <row r="116" s="2" customFormat="1">
      <c r="A116" s="38"/>
      <c r="B116" s="39"/>
      <c r="C116" s="40"/>
      <c r="D116" s="244" t="s">
        <v>185</v>
      </c>
      <c r="E116" s="40"/>
      <c r="F116" s="245" t="s">
        <v>217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185</v>
      </c>
      <c r="AU116" s="17" t="s">
        <v>83</v>
      </c>
    </row>
    <row r="117" s="2" customFormat="1">
      <c r="A117" s="38"/>
      <c r="B117" s="39"/>
      <c r="C117" s="40"/>
      <c r="D117" s="217" t="s">
        <v>175</v>
      </c>
      <c r="E117" s="40"/>
      <c r="F117" s="218" t="s">
        <v>218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175</v>
      </c>
      <c r="AU117" s="17" t="s">
        <v>83</v>
      </c>
    </row>
    <row r="118" s="13" customFormat="1">
      <c r="A118" s="13"/>
      <c r="B118" s="222"/>
      <c r="C118" s="223"/>
      <c r="D118" s="217" t="s">
        <v>177</v>
      </c>
      <c r="E118" s="224" t="s">
        <v>19</v>
      </c>
      <c r="F118" s="225" t="s">
        <v>830</v>
      </c>
      <c r="G118" s="223"/>
      <c r="H118" s="226">
        <v>5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177</v>
      </c>
      <c r="AU118" s="232" t="s">
        <v>83</v>
      </c>
      <c r="AV118" s="13" t="s">
        <v>83</v>
      </c>
      <c r="AW118" s="13" t="s">
        <v>33</v>
      </c>
      <c r="AX118" s="13" t="s">
        <v>73</v>
      </c>
      <c r="AY118" s="232" t="s">
        <v>167</v>
      </c>
    </row>
    <row r="119" s="13" customFormat="1">
      <c r="A119" s="13"/>
      <c r="B119" s="222"/>
      <c r="C119" s="223"/>
      <c r="D119" s="217" t="s">
        <v>177</v>
      </c>
      <c r="E119" s="224" t="s">
        <v>19</v>
      </c>
      <c r="F119" s="225" t="s">
        <v>831</v>
      </c>
      <c r="G119" s="223"/>
      <c r="H119" s="226">
        <v>55.899999999999999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177</v>
      </c>
      <c r="AU119" s="232" t="s">
        <v>83</v>
      </c>
      <c r="AV119" s="13" t="s">
        <v>83</v>
      </c>
      <c r="AW119" s="13" t="s">
        <v>33</v>
      </c>
      <c r="AX119" s="13" t="s">
        <v>73</v>
      </c>
      <c r="AY119" s="232" t="s">
        <v>167</v>
      </c>
    </row>
    <row r="120" s="14" customFormat="1">
      <c r="A120" s="14"/>
      <c r="B120" s="233"/>
      <c r="C120" s="234"/>
      <c r="D120" s="217" t="s">
        <v>177</v>
      </c>
      <c r="E120" s="235" t="s">
        <v>19</v>
      </c>
      <c r="F120" s="236" t="s">
        <v>179</v>
      </c>
      <c r="G120" s="234"/>
      <c r="H120" s="237">
        <v>60.899999999999999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177</v>
      </c>
      <c r="AU120" s="243" t="s">
        <v>83</v>
      </c>
      <c r="AV120" s="14" t="s">
        <v>173</v>
      </c>
      <c r="AW120" s="14" t="s">
        <v>33</v>
      </c>
      <c r="AX120" s="14" t="s">
        <v>81</v>
      </c>
      <c r="AY120" s="243" t="s">
        <v>167</v>
      </c>
    </row>
    <row r="121" s="2" customFormat="1" ht="24.15" customHeight="1">
      <c r="A121" s="38"/>
      <c r="B121" s="39"/>
      <c r="C121" s="204" t="s">
        <v>220</v>
      </c>
      <c r="D121" s="204" t="s">
        <v>169</v>
      </c>
      <c r="E121" s="205" t="s">
        <v>226</v>
      </c>
      <c r="F121" s="206" t="s">
        <v>227</v>
      </c>
      <c r="G121" s="207" t="s">
        <v>172</v>
      </c>
      <c r="H121" s="208">
        <v>60.899999999999999</v>
      </c>
      <c r="I121" s="209"/>
      <c r="J121" s="210">
        <f>ROUND(I121*H121,2)</f>
        <v>0</v>
      </c>
      <c r="K121" s="206" t="s">
        <v>183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173</v>
      </c>
      <c r="AT121" s="215" t="s">
        <v>169</v>
      </c>
      <c r="AU121" s="215" t="s">
        <v>83</v>
      </c>
      <c r="AY121" s="17" t="s">
        <v>167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173</v>
      </c>
      <c r="BM121" s="215" t="s">
        <v>778</v>
      </c>
    </row>
    <row r="122" s="2" customFormat="1">
      <c r="A122" s="38"/>
      <c r="B122" s="39"/>
      <c r="C122" s="40"/>
      <c r="D122" s="244" t="s">
        <v>185</v>
      </c>
      <c r="E122" s="40"/>
      <c r="F122" s="245" t="s">
        <v>229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185</v>
      </c>
      <c r="AU122" s="17" t="s">
        <v>83</v>
      </c>
    </row>
    <row r="123" s="13" customFormat="1">
      <c r="A123" s="13"/>
      <c r="B123" s="222"/>
      <c r="C123" s="223"/>
      <c r="D123" s="217" t="s">
        <v>177</v>
      </c>
      <c r="E123" s="224" t="s">
        <v>19</v>
      </c>
      <c r="F123" s="225" t="s">
        <v>835</v>
      </c>
      <c r="G123" s="223"/>
      <c r="H123" s="226">
        <v>5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177</v>
      </c>
      <c r="AU123" s="232" t="s">
        <v>83</v>
      </c>
      <c r="AV123" s="13" t="s">
        <v>83</v>
      </c>
      <c r="AW123" s="13" t="s">
        <v>33</v>
      </c>
      <c r="AX123" s="13" t="s">
        <v>73</v>
      </c>
      <c r="AY123" s="232" t="s">
        <v>167</v>
      </c>
    </row>
    <row r="124" s="13" customFormat="1">
      <c r="A124" s="13"/>
      <c r="B124" s="222"/>
      <c r="C124" s="223"/>
      <c r="D124" s="217" t="s">
        <v>177</v>
      </c>
      <c r="E124" s="224" t="s">
        <v>19</v>
      </c>
      <c r="F124" s="225" t="s">
        <v>836</v>
      </c>
      <c r="G124" s="223"/>
      <c r="H124" s="226">
        <v>55.899999999999999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177</v>
      </c>
      <c r="AU124" s="232" t="s">
        <v>83</v>
      </c>
      <c r="AV124" s="13" t="s">
        <v>83</v>
      </c>
      <c r="AW124" s="13" t="s">
        <v>33</v>
      </c>
      <c r="AX124" s="13" t="s">
        <v>73</v>
      </c>
      <c r="AY124" s="232" t="s">
        <v>167</v>
      </c>
    </row>
    <row r="125" s="14" customFormat="1">
      <c r="A125" s="14"/>
      <c r="B125" s="233"/>
      <c r="C125" s="234"/>
      <c r="D125" s="217" t="s">
        <v>177</v>
      </c>
      <c r="E125" s="235" t="s">
        <v>19</v>
      </c>
      <c r="F125" s="236" t="s">
        <v>179</v>
      </c>
      <c r="G125" s="234"/>
      <c r="H125" s="237">
        <v>60.899999999999999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3" t="s">
        <v>177</v>
      </c>
      <c r="AU125" s="243" t="s">
        <v>83</v>
      </c>
      <c r="AV125" s="14" t="s">
        <v>173</v>
      </c>
      <c r="AW125" s="14" t="s">
        <v>33</v>
      </c>
      <c r="AX125" s="14" t="s">
        <v>81</v>
      </c>
      <c r="AY125" s="243" t="s">
        <v>167</v>
      </c>
    </row>
    <row r="126" s="2" customFormat="1" ht="24.15" customHeight="1">
      <c r="A126" s="38"/>
      <c r="B126" s="39"/>
      <c r="C126" s="204" t="s">
        <v>225</v>
      </c>
      <c r="D126" s="204" t="s">
        <v>169</v>
      </c>
      <c r="E126" s="205" t="s">
        <v>221</v>
      </c>
      <c r="F126" s="206" t="s">
        <v>694</v>
      </c>
      <c r="G126" s="207" t="s">
        <v>172</v>
      </c>
      <c r="H126" s="208">
        <v>5</v>
      </c>
      <c r="I126" s="209"/>
      <c r="J126" s="210">
        <f>ROUND(I126*H126,2)</f>
        <v>0</v>
      </c>
      <c r="K126" s="206" t="s">
        <v>183</v>
      </c>
      <c r="L126" s="44"/>
      <c r="M126" s="211" t="s">
        <v>19</v>
      </c>
      <c r="N126" s="212" t="s">
        <v>44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173</v>
      </c>
      <c r="AT126" s="215" t="s">
        <v>169</v>
      </c>
      <c r="AU126" s="215" t="s">
        <v>83</v>
      </c>
      <c r="AY126" s="17" t="s">
        <v>167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173</v>
      </c>
      <c r="BM126" s="215" t="s">
        <v>837</v>
      </c>
    </row>
    <row r="127" s="2" customFormat="1">
      <c r="A127" s="38"/>
      <c r="B127" s="39"/>
      <c r="C127" s="40"/>
      <c r="D127" s="244" t="s">
        <v>185</v>
      </c>
      <c r="E127" s="40"/>
      <c r="F127" s="245" t="s">
        <v>224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185</v>
      </c>
      <c r="AU127" s="17" t="s">
        <v>83</v>
      </c>
    </row>
    <row r="128" s="13" customFormat="1">
      <c r="A128" s="13"/>
      <c r="B128" s="222"/>
      <c r="C128" s="223"/>
      <c r="D128" s="217" t="s">
        <v>177</v>
      </c>
      <c r="E128" s="224" t="s">
        <v>19</v>
      </c>
      <c r="F128" s="225" t="s">
        <v>838</v>
      </c>
      <c r="G128" s="223"/>
      <c r="H128" s="226">
        <v>5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177</v>
      </c>
      <c r="AU128" s="232" t="s">
        <v>83</v>
      </c>
      <c r="AV128" s="13" t="s">
        <v>83</v>
      </c>
      <c r="AW128" s="13" t="s">
        <v>33</v>
      </c>
      <c r="AX128" s="13" t="s">
        <v>81</v>
      </c>
      <c r="AY128" s="232" t="s">
        <v>167</v>
      </c>
    </row>
    <row r="129" s="12" customFormat="1" ht="22.8" customHeight="1">
      <c r="A129" s="12"/>
      <c r="B129" s="188"/>
      <c r="C129" s="189"/>
      <c r="D129" s="190" t="s">
        <v>72</v>
      </c>
      <c r="E129" s="202" t="s">
        <v>200</v>
      </c>
      <c r="F129" s="202" t="s">
        <v>284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SUM(P130:P153)</f>
        <v>0</v>
      </c>
      <c r="Q129" s="196"/>
      <c r="R129" s="197">
        <f>SUM(R130:R153)</f>
        <v>618.4030305</v>
      </c>
      <c r="S129" s="196"/>
      <c r="T129" s="198">
        <f>SUM(T130:T153)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81</v>
      </c>
      <c r="AT129" s="200" t="s">
        <v>72</v>
      </c>
      <c r="AU129" s="200" t="s">
        <v>81</v>
      </c>
      <c r="AY129" s="199" t="s">
        <v>167</v>
      </c>
      <c r="BK129" s="201">
        <f>SUM(BK130:BK153)</f>
        <v>0</v>
      </c>
    </row>
    <row r="130" s="2" customFormat="1" ht="21.75" customHeight="1">
      <c r="A130" s="38"/>
      <c r="B130" s="39"/>
      <c r="C130" s="204" t="s">
        <v>231</v>
      </c>
      <c r="D130" s="204" t="s">
        <v>169</v>
      </c>
      <c r="E130" s="205" t="s">
        <v>286</v>
      </c>
      <c r="F130" s="206" t="s">
        <v>287</v>
      </c>
      <c r="G130" s="207" t="s">
        <v>182</v>
      </c>
      <c r="H130" s="208">
        <v>592.89999999999998</v>
      </c>
      <c r="I130" s="209"/>
      <c r="J130" s="210">
        <f>ROUND(I130*H130,2)</f>
        <v>0</v>
      </c>
      <c r="K130" s="206" t="s">
        <v>183</v>
      </c>
      <c r="L130" s="44"/>
      <c r="M130" s="211" t="s">
        <v>19</v>
      </c>
      <c r="N130" s="212" t="s">
        <v>44</v>
      </c>
      <c r="O130" s="84"/>
      <c r="P130" s="213">
        <f>O130*H130</f>
        <v>0</v>
      </c>
      <c r="Q130" s="213">
        <v>0.36834</v>
      </c>
      <c r="R130" s="213">
        <f>Q130*H130</f>
        <v>218.38878599999998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173</v>
      </c>
      <c r="AT130" s="215" t="s">
        <v>169</v>
      </c>
      <c r="AU130" s="215" t="s">
        <v>83</v>
      </c>
      <c r="AY130" s="17" t="s">
        <v>167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173</v>
      </c>
      <c r="BM130" s="215" t="s">
        <v>783</v>
      </c>
    </row>
    <row r="131" s="2" customFormat="1">
      <c r="A131" s="38"/>
      <c r="B131" s="39"/>
      <c r="C131" s="40"/>
      <c r="D131" s="244" t="s">
        <v>185</v>
      </c>
      <c r="E131" s="40"/>
      <c r="F131" s="245" t="s">
        <v>289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185</v>
      </c>
      <c r="AU131" s="17" t="s">
        <v>83</v>
      </c>
    </row>
    <row r="132" s="13" customFormat="1">
      <c r="A132" s="13"/>
      <c r="B132" s="222"/>
      <c r="C132" s="223"/>
      <c r="D132" s="217" t="s">
        <v>177</v>
      </c>
      <c r="E132" s="224" t="s">
        <v>19</v>
      </c>
      <c r="F132" s="225" t="s">
        <v>839</v>
      </c>
      <c r="G132" s="223"/>
      <c r="H132" s="226">
        <v>592.89999999999998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177</v>
      </c>
      <c r="AU132" s="232" t="s">
        <v>83</v>
      </c>
      <c r="AV132" s="13" t="s">
        <v>83</v>
      </c>
      <c r="AW132" s="13" t="s">
        <v>33</v>
      </c>
      <c r="AX132" s="13" t="s">
        <v>81</v>
      </c>
      <c r="AY132" s="232" t="s">
        <v>167</v>
      </c>
    </row>
    <row r="133" s="2" customFormat="1" ht="21.75" customHeight="1">
      <c r="A133" s="38"/>
      <c r="B133" s="39"/>
      <c r="C133" s="204" t="s">
        <v>237</v>
      </c>
      <c r="D133" s="204" t="s">
        <v>169</v>
      </c>
      <c r="E133" s="205" t="s">
        <v>292</v>
      </c>
      <c r="F133" s="206" t="s">
        <v>293</v>
      </c>
      <c r="G133" s="207" t="s">
        <v>182</v>
      </c>
      <c r="H133" s="208">
        <v>626.45000000000005</v>
      </c>
      <c r="I133" s="209"/>
      <c r="J133" s="210">
        <f>ROUND(I133*H133,2)</f>
        <v>0</v>
      </c>
      <c r="K133" s="206" t="s">
        <v>183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0.34499999999999997</v>
      </c>
      <c r="R133" s="213">
        <f>Q133*H133</f>
        <v>216.12524999999999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173</v>
      </c>
      <c r="AT133" s="215" t="s">
        <v>169</v>
      </c>
      <c r="AU133" s="215" t="s">
        <v>83</v>
      </c>
      <c r="AY133" s="17" t="s">
        <v>167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173</v>
      </c>
      <c r="BM133" s="215" t="s">
        <v>785</v>
      </c>
    </row>
    <row r="134" s="2" customFormat="1">
      <c r="A134" s="38"/>
      <c r="B134" s="39"/>
      <c r="C134" s="40"/>
      <c r="D134" s="244" t="s">
        <v>185</v>
      </c>
      <c r="E134" s="40"/>
      <c r="F134" s="245" t="s">
        <v>295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185</v>
      </c>
      <c r="AU134" s="17" t="s">
        <v>83</v>
      </c>
    </row>
    <row r="135" s="13" customFormat="1">
      <c r="A135" s="13"/>
      <c r="B135" s="222"/>
      <c r="C135" s="223"/>
      <c r="D135" s="217" t="s">
        <v>177</v>
      </c>
      <c r="E135" s="224" t="s">
        <v>19</v>
      </c>
      <c r="F135" s="225" t="s">
        <v>840</v>
      </c>
      <c r="G135" s="223"/>
      <c r="H135" s="226">
        <v>626.45000000000005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177</v>
      </c>
      <c r="AU135" s="232" t="s">
        <v>83</v>
      </c>
      <c r="AV135" s="13" t="s">
        <v>83</v>
      </c>
      <c r="AW135" s="13" t="s">
        <v>33</v>
      </c>
      <c r="AX135" s="13" t="s">
        <v>81</v>
      </c>
      <c r="AY135" s="232" t="s">
        <v>167</v>
      </c>
    </row>
    <row r="136" s="2" customFormat="1" ht="24.15" customHeight="1">
      <c r="A136" s="38"/>
      <c r="B136" s="39"/>
      <c r="C136" s="204" t="s">
        <v>245</v>
      </c>
      <c r="D136" s="204" t="s">
        <v>169</v>
      </c>
      <c r="E136" s="205" t="s">
        <v>298</v>
      </c>
      <c r="F136" s="206" t="s">
        <v>299</v>
      </c>
      <c r="G136" s="207" t="s">
        <v>182</v>
      </c>
      <c r="H136" s="208">
        <v>460.35000000000002</v>
      </c>
      <c r="I136" s="209"/>
      <c r="J136" s="210">
        <f>ROUND(I136*H136,2)</f>
        <v>0</v>
      </c>
      <c r="K136" s="206" t="s">
        <v>183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0.15826000000000001</v>
      </c>
      <c r="R136" s="213">
        <f>Q136*H136</f>
        <v>72.854991000000012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173</v>
      </c>
      <c r="AT136" s="215" t="s">
        <v>169</v>
      </c>
      <c r="AU136" s="215" t="s">
        <v>83</v>
      </c>
      <c r="AY136" s="17" t="s">
        <v>167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173</v>
      </c>
      <c r="BM136" s="215" t="s">
        <v>787</v>
      </c>
    </row>
    <row r="137" s="2" customFormat="1">
      <c r="A137" s="38"/>
      <c r="B137" s="39"/>
      <c r="C137" s="40"/>
      <c r="D137" s="244" t="s">
        <v>185</v>
      </c>
      <c r="E137" s="40"/>
      <c r="F137" s="245" t="s">
        <v>301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185</v>
      </c>
      <c r="AU137" s="17" t="s">
        <v>83</v>
      </c>
    </row>
    <row r="138" s="13" customFormat="1">
      <c r="A138" s="13"/>
      <c r="B138" s="222"/>
      <c r="C138" s="223"/>
      <c r="D138" s="217" t="s">
        <v>177</v>
      </c>
      <c r="E138" s="224" t="s">
        <v>19</v>
      </c>
      <c r="F138" s="225" t="s">
        <v>841</v>
      </c>
      <c r="G138" s="223"/>
      <c r="H138" s="226">
        <v>460.35000000000002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177</v>
      </c>
      <c r="AU138" s="232" t="s">
        <v>83</v>
      </c>
      <c r="AV138" s="13" t="s">
        <v>83</v>
      </c>
      <c r="AW138" s="13" t="s">
        <v>33</v>
      </c>
      <c r="AX138" s="13" t="s">
        <v>81</v>
      </c>
      <c r="AY138" s="232" t="s">
        <v>167</v>
      </c>
    </row>
    <row r="139" s="2" customFormat="1" ht="21.75" customHeight="1">
      <c r="A139" s="38"/>
      <c r="B139" s="39"/>
      <c r="C139" s="204" t="s">
        <v>251</v>
      </c>
      <c r="D139" s="204" t="s">
        <v>169</v>
      </c>
      <c r="E139" s="205" t="s">
        <v>303</v>
      </c>
      <c r="F139" s="206" t="s">
        <v>304</v>
      </c>
      <c r="G139" s="207" t="s">
        <v>182</v>
      </c>
      <c r="H139" s="208">
        <v>220.90000000000001</v>
      </c>
      <c r="I139" s="209"/>
      <c r="J139" s="210">
        <f>ROUND(I139*H139,2)</f>
        <v>0</v>
      </c>
      <c r="K139" s="206" t="s">
        <v>183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0.27600000000000002</v>
      </c>
      <c r="R139" s="213">
        <f>Q139*H139</f>
        <v>60.96840000000001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173</v>
      </c>
      <c r="AT139" s="215" t="s">
        <v>169</v>
      </c>
      <c r="AU139" s="215" t="s">
        <v>83</v>
      </c>
      <c r="AY139" s="17" t="s">
        <v>167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173</v>
      </c>
      <c r="BM139" s="215" t="s">
        <v>789</v>
      </c>
    </row>
    <row r="140" s="2" customFormat="1">
      <c r="A140" s="38"/>
      <c r="B140" s="39"/>
      <c r="C140" s="40"/>
      <c r="D140" s="244" t="s">
        <v>185</v>
      </c>
      <c r="E140" s="40"/>
      <c r="F140" s="245" t="s">
        <v>306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185</v>
      </c>
      <c r="AU140" s="17" t="s">
        <v>83</v>
      </c>
    </row>
    <row r="141" s="2" customFormat="1">
      <c r="A141" s="38"/>
      <c r="B141" s="39"/>
      <c r="C141" s="40"/>
      <c r="D141" s="217" t="s">
        <v>175</v>
      </c>
      <c r="E141" s="40"/>
      <c r="F141" s="218" t="s">
        <v>790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83</v>
      </c>
    </row>
    <row r="142" s="13" customFormat="1">
      <c r="A142" s="13"/>
      <c r="B142" s="222"/>
      <c r="C142" s="223"/>
      <c r="D142" s="217" t="s">
        <v>177</v>
      </c>
      <c r="E142" s="224" t="s">
        <v>19</v>
      </c>
      <c r="F142" s="225" t="s">
        <v>791</v>
      </c>
      <c r="G142" s="223"/>
      <c r="H142" s="226">
        <v>137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177</v>
      </c>
      <c r="AU142" s="232" t="s">
        <v>83</v>
      </c>
      <c r="AV142" s="13" t="s">
        <v>83</v>
      </c>
      <c r="AW142" s="13" t="s">
        <v>33</v>
      </c>
      <c r="AX142" s="13" t="s">
        <v>73</v>
      </c>
      <c r="AY142" s="232" t="s">
        <v>167</v>
      </c>
    </row>
    <row r="143" s="13" customFormat="1">
      <c r="A143" s="13"/>
      <c r="B143" s="222"/>
      <c r="C143" s="223"/>
      <c r="D143" s="217" t="s">
        <v>177</v>
      </c>
      <c r="E143" s="224" t="s">
        <v>19</v>
      </c>
      <c r="F143" s="225" t="s">
        <v>842</v>
      </c>
      <c r="G143" s="223"/>
      <c r="H143" s="226">
        <v>83.900000000000006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177</v>
      </c>
      <c r="AU143" s="232" t="s">
        <v>83</v>
      </c>
      <c r="AV143" s="13" t="s">
        <v>83</v>
      </c>
      <c r="AW143" s="13" t="s">
        <v>33</v>
      </c>
      <c r="AX143" s="13" t="s">
        <v>73</v>
      </c>
      <c r="AY143" s="232" t="s">
        <v>167</v>
      </c>
    </row>
    <row r="144" s="14" customFormat="1">
      <c r="A144" s="14"/>
      <c r="B144" s="233"/>
      <c r="C144" s="234"/>
      <c r="D144" s="217" t="s">
        <v>177</v>
      </c>
      <c r="E144" s="235" t="s">
        <v>19</v>
      </c>
      <c r="F144" s="236" t="s">
        <v>179</v>
      </c>
      <c r="G144" s="234"/>
      <c r="H144" s="237">
        <v>220.90000000000001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177</v>
      </c>
      <c r="AU144" s="243" t="s">
        <v>83</v>
      </c>
      <c r="AV144" s="14" t="s">
        <v>173</v>
      </c>
      <c r="AW144" s="14" t="s">
        <v>33</v>
      </c>
      <c r="AX144" s="14" t="s">
        <v>81</v>
      </c>
      <c r="AY144" s="243" t="s">
        <v>167</v>
      </c>
    </row>
    <row r="145" s="2" customFormat="1" ht="16.5" customHeight="1">
      <c r="A145" s="38"/>
      <c r="B145" s="39"/>
      <c r="C145" s="204" t="s">
        <v>258</v>
      </c>
      <c r="D145" s="204" t="s">
        <v>169</v>
      </c>
      <c r="E145" s="205" t="s">
        <v>309</v>
      </c>
      <c r="F145" s="206" t="s">
        <v>310</v>
      </c>
      <c r="G145" s="207" t="s">
        <v>182</v>
      </c>
      <c r="H145" s="208">
        <v>460.35000000000002</v>
      </c>
      <c r="I145" s="209"/>
      <c r="J145" s="210">
        <f>ROUND(I145*H145,2)</f>
        <v>0</v>
      </c>
      <c r="K145" s="206" t="s">
        <v>183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0.0060099999999999997</v>
      </c>
      <c r="R145" s="213">
        <f>Q145*H145</f>
        <v>2.7667035000000002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173</v>
      </c>
      <c r="AT145" s="215" t="s">
        <v>169</v>
      </c>
      <c r="AU145" s="215" t="s">
        <v>83</v>
      </c>
      <c r="AY145" s="17" t="s">
        <v>167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173</v>
      </c>
      <c r="BM145" s="215" t="s">
        <v>793</v>
      </c>
    </row>
    <row r="146" s="2" customFormat="1">
      <c r="A146" s="38"/>
      <c r="B146" s="39"/>
      <c r="C146" s="40"/>
      <c r="D146" s="244" t="s">
        <v>185</v>
      </c>
      <c r="E146" s="40"/>
      <c r="F146" s="245" t="s">
        <v>312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185</v>
      </c>
      <c r="AU146" s="17" t="s">
        <v>83</v>
      </c>
    </row>
    <row r="147" s="13" customFormat="1">
      <c r="A147" s="13"/>
      <c r="B147" s="222"/>
      <c r="C147" s="223"/>
      <c r="D147" s="217" t="s">
        <v>177</v>
      </c>
      <c r="E147" s="224" t="s">
        <v>19</v>
      </c>
      <c r="F147" s="225" t="s">
        <v>843</v>
      </c>
      <c r="G147" s="223"/>
      <c r="H147" s="226">
        <v>460.35000000000002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177</v>
      </c>
      <c r="AU147" s="232" t="s">
        <v>83</v>
      </c>
      <c r="AV147" s="13" t="s">
        <v>83</v>
      </c>
      <c r="AW147" s="13" t="s">
        <v>33</v>
      </c>
      <c r="AX147" s="13" t="s">
        <v>81</v>
      </c>
      <c r="AY147" s="232" t="s">
        <v>167</v>
      </c>
    </row>
    <row r="148" s="2" customFormat="1" ht="16.5" customHeight="1">
      <c r="A148" s="38"/>
      <c r="B148" s="39"/>
      <c r="C148" s="204" t="s">
        <v>8</v>
      </c>
      <c r="D148" s="204" t="s">
        <v>169</v>
      </c>
      <c r="E148" s="205" t="s">
        <v>315</v>
      </c>
      <c r="F148" s="206" t="s">
        <v>316</v>
      </c>
      <c r="G148" s="207" t="s">
        <v>182</v>
      </c>
      <c r="H148" s="208">
        <v>453.75</v>
      </c>
      <c r="I148" s="209"/>
      <c r="J148" s="210">
        <f>ROUND(I148*H148,2)</f>
        <v>0</v>
      </c>
      <c r="K148" s="206" t="s">
        <v>183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0.00051000000000000004</v>
      </c>
      <c r="R148" s="213">
        <f>Q148*H148</f>
        <v>0.23141250000000002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173</v>
      </c>
      <c r="AT148" s="215" t="s">
        <v>169</v>
      </c>
      <c r="AU148" s="215" t="s">
        <v>83</v>
      </c>
      <c r="AY148" s="17" t="s">
        <v>167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173</v>
      </c>
      <c r="BM148" s="215" t="s">
        <v>795</v>
      </c>
    </row>
    <row r="149" s="2" customFormat="1">
      <c r="A149" s="38"/>
      <c r="B149" s="39"/>
      <c r="C149" s="40"/>
      <c r="D149" s="244" t="s">
        <v>185</v>
      </c>
      <c r="E149" s="40"/>
      <c r="F149" s="245" t="s">
        <v>318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185</v>
      </c>
      <c r="AU149" s="17" t="s">
        <v>83</v>
      </c>
    </row>
    <row r="150" s="13" customFormat="1">
      <c r="A150" s="13"/>
      <c r="B150" s="222"/>
      <c r="C150" s="223"/>
      <c r="D150" s="217" t="s">
        <v>177</v>
      </c>
      <c r="E150" s="224" t="s">
        <v>19</v>
      </c>
      <c r="F150" s="225" t="s">
        <v>844</v>
      </c>
      <c r="G150" s="223"/>
      <c r="H150" s="226">
        <v>453.75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177</v>
      </c>
      <c r="AU150" s="232" t="s">
        <v>83</v>
      </c>
      <c r="AV150" s="13" t="s">
        <v>83</v>
      </c>
      <c r="AW150" s="13" t="s">
        <v>33</v>
      </c>
      <c r="AX150" s="13" t="s">
        <v>81</v>
      </c>
      <c r="AY150" s="232" t="s">
        <v>167</v>
      </c>
    </row>
    <row r="151" s="2" customFormat="1" ht="24.15" customHeight="1">
      <c r="A151" s="38"/>
      <c r="B151" s="39"/>
      <c r="C151" s="204" t="s">
        <v>271</v>
      </c>
      <c r="D151" s="204" t="s">
        <v>169</v>
      </c>
      <c r="E151" s="205" t="s">
        <v>321</v>
      </c>
      <c r="F151" s="206" t="s">
        <v>322</v>
      </c>
      <c r="G151" s="207" t="s">
        <v>182</v>
      </c>
      <c r="H151" s="208">
        <v>453.75</v>
      </c>
      <c r="I151" s="209"/>
      <c r="J151" s="210">
        <f>ROUND(I151*H151,2)</f>
        <v>0</v>
      </c>
      <c r="K151" s="206" t="s">
        <v>183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0.10373</v>
      </c>
      <c r="R151" s="213">
        <f>Q151*H151</f>
        <v>47.067487499999999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173</v>
      </c>
      <c r="AT151" s="215" t="s">
        <v>169</v>
      </c>
      <c r="AU151" s="215" t="s">
        <v>83</v>
      </c>
      <c r="AY151" s="17" t="s">
        <v>167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173</v>
      </c>
      <c r="BM151" s="215" t="s">
        <v>797</v>
      </c>
    </row>
    <row r="152" s="2" customFormat="1">
      <c r="A152" s="38"/>
      <c r="B152" s="39"/>
      <c r="C152" s="40"/>
      <c r="D152" s="244" t="s">
        <v>185</v>
      </c>
      <c r="E152" s="40"/>
      <c r="F152" s="245" t="s">
        <v>324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185</v>
      </c>
      <c r="AU152" s="17" t="s">
        <v>83</v>
      </c>
    </row>
    <row r="153" s="13" customFormat="1">
      <c r="A153" s="13"/>
      <c r="B153" s="222"/>
      <c r="C153" s="223"/>
      <c r="D153" s="217" t="s">
        <v>177</v>
      </c>
      <c r="E153" s="224" t="s">
        <v>19</v>
      </c>
      <c r="F153" s="225" t="s">
        <v>845</v>
      </c>
      <c r="G153" s="223"/>
      <c r="H153" s="226">
        <v>453.75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177</v>
      </c>
      <c r="AU153" s="232" t="s">
        <v>83</v>
      </c>
      <c r="AV153" s="13" t="s">
        <v>83</v>
      </c>
      <c r="AW153" s="13" t="s">
        <v>33</v>
      </c>
      <c r="AX153" s="13" t="s">
        <v>81</v>
      </c>
      <c r="AY153" s="232" t="s">
        <v>167</v>
      </c>
    </row>
    <row r="154" s="12" customFormat="1" ht="22.8" customHeight="1">
      <c r="A154" s="12"/>
      <c r="B154" s="188"/>
      <c r="C154" s="189"/>
      <c r="D154" s="190" t="s">
        <v>72</v>
      </c>
      <c r="E154" s="202" t="s">
        <v>225</v>
      </c>
      <c r="F154" s="202" t="s">
        <v>338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SUM(P155:P168)</f>
        <v>0</v>
      </c>
      <c r="Q154" s="196"/>
      <c r="R154" s="197">
        <f>SUM(R155:R168)</f>
        <v>14.378242</v>
      </c>
      <c r="S154" s="196"/>
      <c r="T154" s="198">
        <f>SUM(T155:T168)</f>
        <v>100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9" t="s">
        <v>81</v>
      </c>
      <c r="AT154" s="200" t="s">
        <v>72</v>
      </c>
      <c r="AU154" s="200" t="s">
        <v>81</v>
      </c>
      <c r="AY154" s="199" t="s">
        <v>167</v>
      </c>
      <c r="BK154" s="201">
        <f>SUM(BK155:BK168)</f>
        <v>0</v>
      </c>
    </row>
    <row r="155" s="2" customFormat="1" ht="37.8" customHeight="1">
      <c r="A155" s="38"/>
      <c r="B155" s="39"/>
      <c r="C155" s="204" t="s">
        <v>278</v>
      </c>
      <c r="D155" s="204" t="s">
        <v>169</v>
      </c>
      <c r="E155" s="205" t="s">
        <v>347</v>
      </c>
      <c r="F155" s="206" t="s">
        <v>348</v>
      </c>
      <c r="G155" s="207" t="s">
        <v>182</v>
      </c>
      <c r="H155" s="208">
        <v>626.45000000000005</v>
      </c>
      <c r="I155" s="209"/>
      <c r="J155" s="210">
        <f>ROUND(I155*H155,2)</f>
        <v>0</v>
      </c>
      <c r="K155" s="206" t="s">
        <v>183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173</v>
      </c>
      <c r="AT155" s="215" t="s">
        <v>169</v>
      </c>
      <c r="AU155" s="215" t="s">
        <v>83</v>
      </c>
      <c r="AY155" s="17" t="s">
        <v>167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173</v>
      </c>
      <c r="BM155" s="215" t="s">
        <v>799</v>
      </c>
    </row>
    <row r="156" s="2" customFormat="1">
      <c r="A156" s="38"/>
      <c r="B156" s="39"/>
      <c r="C156" s="40"/>
      <c r="D156" s="244" t="s">
        <v>185</v>
      </c>
      <c r="E156" s="40"/>
      <c r="F156" s="245" t="s">
        <v>350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185</v>
      </c>
      <c r="AU156" s="17" t="s">
        <v>83</v>
      </c>
    </row>
    <row r="157" s="13" customFormat="1">
      <c r="A157" s="13"/>
      <c r="B157" s="222"/>
      <c r="C157" s="223"/>
      <c r="D157" s="217" t="s">
        <v>177</v>
      </c>
      <c r="E157" s="224" t="s">
        <v>19</v>
      </c>
      <c r="F157" s="225" t="s">
        <v>846</v>
      </c>
      <c r="G157" s="223"/>
      <c r="H157" s="226">
        <v>626.45000000000005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177</v>
      </c>
      <c r="AU157" s="232" t="s">
        <v>83</v>
      </c>
      <c r="AV157" s="13" t="s">
        <v>83</v>
      </c>
      <c r="AW157" s="13" t="s">
        <v>33</v>
      </c>
      <c r="AX157" s="13" t="s">
        <v>81</v>
      </c>
      <c r="AY157" s="232" t="s">
        <v>167</v>
      </c>
    </row>
    <row r="158" s="2" customFormat="1" ht="16.5" customHeight="1">
      <c r="A158" s="38"/>
      <c r="B158" s="39"/>
      <c r="C158" s="246" t="s">
        <v>285</v>
      </c>
      <c r="D158" s="246" t="s">
        <v>252</v>
      </c>
      <c r="E158" s="247" t="s">
        <v>358</v>
      </c>
      <c r="F158" s="248" t="s">
        <v>359</v>
      </c>
      <c r="G158" s="249" t="s">
        <v>360</v>
      </c>
      <c r="H158" s="250">
        <v>14.377000000000001</v>
      </c>
      <c r="I158" s="251"/>
      <c r="J158" s="252">
        <f>ROUND(I158*H158,2)</f>
        <v>0</v>
      </c>
      <c r="K158" s="248" t="s">
        <v>183</v>
      </c>
      <c r="L158" s="253"/>
      <c r="M158" s="254" t="s">
        <v>19</v>
      </c>
      <c r="N158" s="255" t="s">
        <v>44</v>
      </c>
      <c r="O158" s="84"/>
      <c r="P158" s="213">
        <f>O158*H158</f>
        <v>0</v>
      </c>
      <c r="Q158" s="213">
        <v>1</v>
      </c>
      <c r="R158" s="213">
        <f>Q158*H158</f>
        <v>14.377000000000001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220</v>
      </c>
      <c r="AT158" s="215" t="s">
        <v>252</v>
      </c>
      <c r="AU158" s="215" t="s">
        <v>83</v>
      </c>
      <c r="AY158" s="17" t="s">
        <v>167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173</v>
      </c>
      <c r="BM158" s="215" t="s">
        <v>801</v>
      </c>
    </row>
    <row r="159" s="13" customFormat="1">
      <c r="A159" s="13"/>
      <c r="B159" s="222"/>
      <c r="C159" s="223"/>
      <c r="D159" s="217" t="s">
        <v>177</v>
      </c>
      <c r="E159" s="224" t="s">
        <v>19</v>
      </c>
      <c r="F159" s="225" t="s">
        <v>847</v>
      </c>
      <c r="G159" s="223"/>
      <c r="H159" s="226">
        <v>14.377000000000001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177</v>
      </c>
      <c r="AU159" s="232" t="s">
        <v>83</v>
      </c>
      <c r="AV159" s="13" t="s">
        <v>83</v>
      </c>
      <c r="AW159" s="13" t="s">
        <v>33</v>
      </c>
      <c r="AX159" s="13" t="s">
        <v>81</v>
      </c>
      <c r="AY159" s="232" t="s">
        <v>167</v>
      </c>
    </row>
    <row r="160" s="2" customFormat="1" ht="21.75" customHeight="1">
      <c r="A160" s="38"/>
      <c r="B160" s="39"/>
      <c r="C160" s="204" t="s">
        <v>291</v>
      </c>
      <c r="D160" s="204" t="s">
        <v>169</v>
      </c>
      <c r="E160" s="205" t="s">
        <v>327</v>
      </c>
      <c r="F160" s="206" t="s">
        <v>328</v>
      </c>
      <c r="G160" s="207" t="s">
        <v>329</v>
      </c>
      <c r="H160" s="208">
        <v>13.800000000000001</v>
      </c>
      <c r="I160" s="209"/>
      <c r="J160" s="210">
        <f>ROUND(I160*H160,2)</f>
        <v>0</v>
      </c>
      <c r="K160" s="206" t="s">
        <v>183</v>
      </c>
      <c r="L160" s="44"/>
      <c r="M160" s="211" t="s">
        <v>19</v>
      </c>
      <c r="N160" s="212" t="s">
        <v>44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173</v>
      </c>
      <c r="AT160" s="215" t="s">
        <v>169</v>
      </c>
      <c r="AU160" s="215" t="s">
        <v>83</v>
      </c>
      <c r="AY160" s="17" t="s">
        <v>167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173</v>
      </c>
      <c r="BM160" s="215" t="s">
        <v>848</v>
      </c>
    </row>
    <row r="161" s="2" customFormat="1">
      <c r="A161" s="38"/>
      <c r="B161" s="39"/>
      <c r="C161" s="40"/>
      <c r="D161" s="244" t="s">
        <v>185</v>
      </c>
      <c r="E161" s="40"/>
      <c r="F161" s="245" t="s">
        <v>331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185</v>
      </c>
      <c r="AU161" s="17" t="s">
        <v>83</v>
      </c>
    </row>
    <row r="162" s="13" customFormat="1">
      <c r="A162" s="13"/>
      <c r="B162" s="222"/>
      <c r="C162" s="223"/>
      <c r="D162" s="217" t="s">
        <v>177</v>
      </c>
      <c r="E162" s="224" t="s">
        <v>19</v>
      </c>
      <c r="F162" s="225" t="s">
        <v>849</v>
      </c>
      <c r="G162" s="223"/>
      <c r="H162" s="226">
        <v>13.800000000000001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177</v>
      </c>
      <c r="AU162" s="232" t="s">
        <v>83</v>
      </c>
      <c r="AV162" s="13" t="s">
        <v>83</v>
      </c>
      <c r="AW162" s="13" t="s">
        <v>33</v>
      </c>
      <c r="AX162" s="13" t="s">
        <v>81</v>
      </c>
      <c r="AY162" s="232" t="s">
        <v>167</v>
      </c>
    </row>
    <row r="163" s="2" customFormat="1" ht="24.15" customHeight="1">
      <c r="A163" s="38"/>
      <c r="B163" s="39"/>
      <c r="C163" s="204" t="s">
        <v>297</v>
      </c>
      <c r="D163" s="204" t="s">
        <v>169</v>
      </c>
      <c r="E163" s="205" t="s">
        <v>334</v>
      </c>
      <c r="F163" s="206" t="s">
        <v>335</v>
      </c>
      <c r="G163" s="207" t="s">
        <v>329</v>
      </c>
      <c r="H163" s="208">
        <v>13.800000000000001</v>
      </c>
      <c r="I163" s="209"/>
      <c r="J163" s="210">
        <f>ROUND(I163*H163,2)</f>
        <v>0</v>
      </c>
      <c r="K163" s="206" t="s">
        <v>183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9.0000000000000006E-05</v>
      </c>
      <c r="R163" s="213">
        <f>Q163*H163</f>
        <v>0.0012420000000000001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173</v>
      </c>
      <c r="AT163" s="215" t="s">
        <v>169</v>
      </c>
      <c r="AU163" s="215" t="s">
        <v>83</v>
      </c>
      <c r="AY163" s="17" t="s">
        <v>167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173</v>
      </c>
      <c r="BM163" s="215" t="s">
        <v>850</v>
      </c>
    </row>
    <row r="164" s="2" customFormat="1">
      <c r="A164" s="38"/>
      <c r="B164" s="39"/>
      <c r="C164" s="40"/>
      <c r="D164" s="244" t="s">
        <v>185</v>
      </c>
      <c r="E164" s="40"/>
      <c r="F164" s="245" t="s">
        <v>337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185</v>
      </c>
      <c r="AU164" s="17" t="s">
        <v>83</v>
      </c>
    </row>
    <row r="165" s="13" customFormat="1">
      <c r="A165" s="13"/>
      <c r="B165" s="222"/>
      <c r="C165" s="223"/>
      <c r="D165" s="217" t="s">
        <v>177</v>
      </c>
      <c r="E165" s="224" t="s">
        <v>19</v>
      </c>
      <c r="F165" s="225" t="s">
        <v>851</v>
      </c>
      <c r="G165" s="223"/>
      <c r="H165" s="226">
        <v>13.800000000000001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177</v>
      </c>
      <c r="AU165" s="232" t="s">
        <v>83</v>
      </c>
      <c r="AV165" s="13" t="s">
        <v>83</v>
      </c>
      <c r="AW165" s="13" t="s">
        <v>33</v>
      </c>
      <c r="AX165" s="13" t="s">
        <v>81</v>
      </c>
      <c r="AY165" s="232" t="s">
        <v>167</v>
      </c>
    </row>
    <row r="166" s="2" customFormat="1" ht="21.75" customHeight="1">
      <c r="A166" s="38"/>
      <c r="B166" s="39"/>
      <c r="C166" s="204" t="s">
        <v>7</v>
      </c>
      <c r="D166" s="204" t="s">
        <v>169</v>
      </c>
      <c r="E166" s="205" t="s">
        <v>396</v>
      </c>
      <c r="F166" s="206" t="s">
        <v>397</v>
      </c>
      <c r="G166" s="207" t="s">
        <v>182</v>
      </c>
      <c r="H166" s="208">
        <v>5000</v>
      </c>
      <c r="I166" s="209"/>
      <c r="J166" s="210">
        <f>ROUND(I166*H166,2)</f>
        <v>0</v>
      </c>
      <c r="K166" s="206" t="s">
        <v>183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0.02</v>
      </c>
      <c r="T166" s="214">
        <f>S166*H166</f>
        <v>100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173</v>
      </c>
      <c r="AT166" s="215" t="s">
        <v>169</v>
      </c>
      <c r="AU166" s="215" t="s">
        <v>83</v>
      </c>
      <c r="AY166" s="17" t="s">
        <v>167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173</v>
      </c>
      <c r="BM166" s="215" t="s">
        <v>803</v>
      </c>
    </row>
    <row r="167" s="2" customFormat="1">
      <c r="A167" s="38"/>
      <c r="B167" s="39"/>
      <c r="C167" s="40"/>
      <c r="D167" s="244" t="s">
        <v>185</v>
      </c>
      <c r="E167" s="40"/>
      <c r="F167" s="245" t="s">
        <v>399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83</v>
      </c>
    </row>
    <row r="168" s="13" customFormat="1">
      <c r="A168" s="13"/>
      <c r="B168" s="222"/>
      <c r="C168" s="223"/>
      <c r="D168" s="217" t="s">
        <v>177</v>
      </c>
      <c r="E168" s="224" t="s">
        <v>19</v>
      </c>
      <c r="F168" s="225" t="s">
        <v>544</v>
      </c>
      <c r="G168" s="223"/>
      <c r="H168" s="226">
        <v>5000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177</v>
      </c>
      <c r="AU168" s="232" t="s">
        <v>83</v>
      </c>
      <c r="AV168" s="13" t="s">
        <v>83</v>
      </c>
      <c r="AW168" s="13" t="s">
        <v>33</v>
      </c>
      <c r="AX168" s="13" t="s">
        <v>81</v>
      </c>
      <c r="AY168" s="232" t="s">
        <v>167</v>
      </c>
    </row>
    <row r="169" s="12" customFormat="1" ht="22.8" customHeight="1">
      <c r="A169" s="12"/>
      <c r="B169" s="188"/>
      <c r="C169" s="189"/>
      <c r="D169" s="190" t="s">
        <v>72</v>
      </c>
      <c r="E169" s="202" t="s">
        <v>401</v>
      </c>
      <c r="F169" s="202" t="s">
        <v>402</v>
      </c>
      <c r="G169" s="189"/>
      <c r="H169" s="189"/>
      <c r="I169" s="192"/>
      <c r="J169" s="203">
        <f>BK169</f>
        <v>0</v>
      </c>
      <c r="K169" s="189"/>
      <c r="L169" s="194"/>
      <c r="M169" s="195"/>
      <c r="N169" s="196"/>
      <c r="O169" s="196"/>
      <c r="P169" s="197">
        <f>SUM(P170:P178)</f>
        <v>0</v>
      </c>
      <c r="Q169" s="196"/>
      <c r="R169" s="197">
        <f>SUM(R170:R178)</f>
        <v>0</v>
      </c>
      <c r="S169" s="196"/>
      <c r="T169" s="198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81</v>
      </c>
      <c r="AT169" s="200" t="s">
        <v>72</v>
      </c>
      <c r="AU169" s="200" t="s">
        <v>81</v>
      </c>
      <c r="AY169" s="199" t="s">
        <v>167</v>
      </c>
      <c r="BK169" s="201">
        <f>SUM(BK170:BK178)</f>
        <v>0</v>
      </c>
    </row>
    <row r="170" s="2" customFormat="1" ht="24.15" customHeight="1">
      <c r="A170" s="38"/>
      <c r="B170" s="39"/>
      <c r="C170" s="204" t="s">
        <v>308</v>
      </c>
      <c r="D170" s="204" t="s">
        <v>169</v>
      </c>
      <c r="E170" s="205" t="s">
        <v>852</v>
      </c>
      <c r="F170" s="206" t="s">
        <v>853</v>
      </c>
      <c r="G170" s="207" t="s">
        <v>360</v>
      </c>
      <c r="H170" s="208">
        <v>248.74500000000001</v>
      </c>
      <c r="I170" s="209"/>
      <c r="J170" s="210">
        <f>ROUND(I170*H170,2)</f>
        <v>0</v>
      </c>
      <c r="K170" s="206" t="s">
        <v>183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173</v>
      </c>
      <c r="AT170" s="215" t="s">
        <v>169</v>
      </c>
      <c r="AU170" s="215" t="s">
        <v>83</v>
      </c>
      <c r="AY170" s="17" t="s">
        <v>167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173</v>
      </c>
      <c r="BM170" s="215" t="s">
        <v>854</v>
      </c>
    </row>
    <row r="171" s="2" customFormat="1">
      <c r="A171" s="38"/>
      <c r="B171" s="39"/>
      <c r="C171" s="40"/>
      <c r="D171" s="244" t="s">
        <v>185</v>
      </c>
      <c r="E171" s="40"/>
      <c r="F171" s="245" t="s">
        <v>855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185</v>
      </c>
      <c r="AU171" s="17" t="s">
        <v>83</v>
      </c>
    </row>
    <row r="172" s="2" customFormat="1" ht="24.15" customHeight="1">
      <c r="A172" s="38"/>
      <c r="B172" s="39"/>
      <c r="C172" s="204" t="s">
        <v>314</v>
      </c>
      <c r="D172" s="204" t="s">
        <v>169</v>
      </c>
      <c r="E172" s="205" t="s">
        <v>856</v>
      </c>
      <c r="F172" s="206" t="s">
        <v>857</v>
      </c>
      <c r="G172" s="207" t="s">
        <v>360</v>
      </c>
      <c r="H172" s="208">
        <v>2238.7049999999999</v>
      </c>
      <c r="I172" s="209"/>
      <c r="J172" s="210">
        <f>ROUND(I172*H172,2)</f>
        <v>0</v>
      </c>
      <c r="K172" s="206" t="s">
        <v>183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173</v>
      </c>
      <c r="AT172" s="215" t="s">
        <v>169</v>
      </c>
      <c r="AU172" s="215" t="s">
        <v>83</v>
      </c>
      <c r="AY172" s="17" t="s">
        <v>167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173</v>
      </c>
      <c r="BM172" s="215" t="s">
        <v>858</v>
      </c>
    </row>
    <row r="173" s="2" customFormat="1">
      <c r="A173" s="38"/>
      <c r="B173" s="39"/>
      <c r="C173" s="40"/>
      <c r="D173" s="244" t="s">
        <v>185</v>
      </c>
      <c r="E173" s="40"/>
      <c r="F173" s="245" t="s">
        <v>859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185</v>
      </c>
      <c r="AU173" s="17" t="s">
        <v>83</v>
      </c>
    </row>
    <row r="174" s="2" customFormat="1">
      <c r="A174" s="38"/>
      <c r="B174" s="39"/>
      <c r="C174" s="40"/>
      <c r="D174" s="217" t="s">
        <v>175</v>
      </c>
      <c r="E174" s="40"/>
      <c r="F174" s="218" t="s">
        <v>860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175</v>
      </c>
      <c r="AU174" s="17" t="s">
        <v>83</v>
      </c>
    </row>
    <row r="175" s="13" customFormat="1">
      <c r="A175" s="13"/>
      <c r="B175" s="222"/>
      <c r="C175" s="223"/>
      <c r="D175" s="217" t="s">
        <v>177</v>
      </c>
      <c r="E175" s="224" t="s">
        <v>19</v>
      </c>
      <c r="F175" s="225" t="s">
        <v>861</v>
      </c>
      <c r="G175" s="223"/>
      <c r="H175" s="226">
        <v>2238.7049999999999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177</v>
      </c>
      <c r="AU175" s="232" t="s">
        <v>83</v>
      </c>
      <c r="AV175" s="13" t="s">
        <v>83</v>
      </c>
      <c r="AW175" s="13" t="s">
        <v>33</v>
      </c>
      <c r="AX175" s="13" t="s">
        <v>81</v>
      </c>
      <c r="AY175" s="232" t="s">
        <v>167</v>
      </c>
    </row>
    <row r="176" s="2" customFormat="1" ht="24.15" customHeight="1">
      <c r="A176" s="38"/>
      <c r="B176" s="39"/>
      <c r="C176" s="204" t="s">
        <v>320</v>
      </c>
      <c r="D176" s="204" t="s">
        <v>169</v>
      </c>
      <c r="E176" s="205" t="s">
        <v>862</v>
      </c>
      <c r="F176" s="206" t="s">
        <v>863</v>
      </c>
      <c r="G176" s="207" t="s">
        <v>360</v>
      </c>
      <c r="H176" s="208">
        <v>248.74500000000001</v>
      </c>
      <c r="I176" s="209"/>
      <c r="J176" s="210">
        <f>ROUND(I176*H176,2)</f>
        <v>0</v>
      </c>
      <c r="K176" s="206" t="s">
        <v>183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173</v>
      </c>
      <c r="AT176" s="215" t="s">
        <v>169</v>
      </c>
      <c r="AU176" s="215" t="s">
        <v>83</v>
      </c>
      <c r="AY176" s="17" t="s">
        <v>167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173</v>
      </c>
      <c r="BM176" s="215" t="s">
        <v>864</v>
      </c>
    </row>
    <row r="177" s="2" customFormat="1">
      <c r="A177" s="38"/>
      <c r="B177" s="39"/>
      <c r="C177" s="40"/>
      <c r="D177" s="244" t="s">
        <v>185</v>
      </c>
      <c r="E177" s="40"/>
      <c r="F177" s="245" t="s">
        <v>865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185</v>
      </c>
      <c r="AU177" s="17" t="s">
        <v>83</v>
      </c>
    </row>
    <row r="178" s="13" customFormat="1">
      <c r="A178" s="13"/>
      <c r="B178" s="222"/>
      <c r="C178" s="223"/>
      <c r="D178" s="217" t="s">
        <v>177</v>
      </c>
      <c r="E178" s="224" t="s">
        <v>19</v>
      </c>
      <c r="F178" s="225" t="s">
        <v>866</v>
      </c>
      <c r="G178" s="223"/>
      <c r="H178" s="226">
        <v>248.74500000000001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177</v>
      </c>
      <c r="AU178" s="232" t="s">
        <v>83</v>
      </c>
      <c r="AV178" s="13" t="s">
        <v>83</v>
      </c>
      <c r="AW178" s="13" t="s">
        <v>33</v>
      </c>
      <c r="AX178" s="13" t="s">
        <v>81</v>
      </c>
      <c r="AY178" s="232" t="s">
        <v>167</v>
      </c>
    </row>
    <row r="179" s="12" customFormat="1" ht="22.8" customHeight="1">
      <c r="A179" s="12"/>
      <c r="B179" s="188"/>
      <c r="C179" s="189"/>
      <c r="D179" s="190" t="s">
        <v>72</v>
      </c>
      <c r="E179" s="202" t="s">
        <v>409</v>
      </c>
      <c r="F179" s="202" t="s">
        <v>410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SUM(P180:P181)</f>
        <v>0</v>
      </c>
      <c r="Q179" s="196"/>
      <c r="R179" s="197">
        <f>SUM(R180:R181)</f>
        <v>0</v>
      </c>
      <c r="S179" s="196"/>
      <c r="T179" s="198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81</v>
      </c>
      <c r="AT179" s="200" t="s">
        <v>72</v>
      </c>
      <c r="AU179" s="200" t="s">
        <v>81</v>
      </c>
      <c r="AY179" s="199" t="s">
        <v>167</v>
      </c>
      <c r="BK179" s="201">
        <f>SUM(BK180:BK181)</f>
        <v>0</v>
      </c>
    </row>
    <row r="180" s="2" customFormat="1" ht="24.15" customHeight="1">
      <c r="A180" s="38"/>
      <c r="B180" s="39"/>
      <c r="C180" s="204" t="s">
        <v>326</v>
      </c>
      <c r="D180" s="204" t="s">
        <v>169</v>
      </c>
      <c r="E180" s="205" t="s">
        <v>412</v>
      </c>
      <c r="F180" s="206" t="s">
        <v>413</v>
      </c>
      <c r="G180" s="207" t="s">
        <v>360</v>
      </c>
      <c r="H180" s="208">
        <v>632.80499999999995</v>
      </c>
      <c r="I180" s="209"/>
      <c r="J180" s="210">
        <f>ROUND(I180*H180,2)</f>
        <v>0</v>
      </c>
      <c r="K180" s="206" t="s">
        <v>183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173</v>
      </c>
      <c r="AT180" s="215" t="s">
        <v>169</v>
      </c>
      <c r="AU180" s="215" t="s">
        <v>83</v>
      </c>
      <c r="AY180" s="17" t="s">
        <v>167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173</v>
      </c>
      <c r="BM180" s="215" t="s">
        <v>867</v>
      </c>
    </row>
    <row r="181" s="2" customFormat="1">
      <c r="A181" s="38"/>
      <c r="B181" s="39"/>
      <c r="C181" s="40"/>
      <c r="D181" s="244" t="s">
        <v>185</v>
      </c>
      <c r="E181" s="40"/>
      <c r="F181" s="245" t="s">
        <v>415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185</v>
      </c>
      <c r="AU181" s="17" t="s">
        <v>83</v>
      </c>
    </row>
    <row r="182" s="12" customFormat="1" ht="25.92" customHeight="1">
      <c r="A182" s="12"/>
      <c r="B182" s="188"/>
      <c r="C182" s="189"/>
      <c r="D182" s="190" t="s">
        <v>72</v>
      </c>
      <c r="E182" s="191" t="s">
        <v>416</v>
      </c>
      <c r="F182" s="191" t="s">
        <v>417</v>
      </c>
      <c r="G182" s="189"/>
      <c r="H182" s="189"/>
      <c r="I182" s="192"/>
      <c r="J182" s="193">
        <f>BK182</f>
        <v>0</v>
      </c>
      <c r="K182" s="189"/>
      <c r="L182" s="194"/>
      <c r="M182" s="195"/>
      <c r="N182" s="196"/>
      <c r="O182" s="196"/>
      <c r="P182" s="197">
        <f>P183+P202+P206+P210+P220+P224</f>
        <v>0</v>
      </c>
      <c r="Q182" s="196"/>
      <c r="R182" s="197">
        <f>R183+R202+R206+R210+R220+R224</f>
        <v>0</v>
      </c>
      <c r="S182" s="196"/>
      <c r="T182" s="198">
        <f>T183+T202+T206+T210+T220+T224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9" t="s">
        <v>200</v>
      </c>
      <c r="AT182" s="200" t="s">
        <v>72</v>
      </c>
      <c r="AU182" s="200" t="s">
        <v>73</v>
      </c>
      <c r="AY182" s="199" t="s">
        <v>167</v>
      </c>
      <c r="BK182" s="201">
        <f>BK183+BK202+BK206+BK210+BK220+BK224</f>
        <v>0</v>
      </c>
    </row>
    <row r="183" s="12" customFormat="1" ht="22.8" customHeight="1">
      <c r="A183" s="12"/>
      <c r="B183" s="188"/>
      <c r="C183" s="189"/>
      <c r="D183" s="190" t="s">
        <v>72</v>
      </c>
      <c r="E183" s="202" t="s">
        <v>418</v>
      </c>
      <c r="F183" s="202" t="s">
        <v>419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SUM(P184:P201)</f>
        <v>0</v>
      </c>
      <c r="Q183" s="196"/>
      <c r="R183" s="197">
        <f>SUM(R184:R201)</f>
        <v>0</v>
      </c>
      <c r="S183" s="196"/>
      <c r="T183" s="198">
        <f>SUM(T184:T201)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9" t="s">
        <v>200</v>
      </c>
      <c r="AT183" s="200" t="s">
        <v>72</v>
      </c>
      <c r="AU183" s="200" t="s">
        <v>81</v>
      </c>
      <c r="AY183" s="199" t="s">
        <v>167</v>
      </c>
      <c r="BK183" s="201">
        <f>SUM(BK184:BK201)</f>
        <v>0</v>
      </c>
    </row>
    <row r="184" s="2" customFormat="1" ht="16.5" customHeight="1">
      <c r="A184" s="38"/>
      <c r="B184" s="39"/>
      <c r="C184" s="204" t="s">
        <v>339</v>
      </c>
      <c r="D184" s="204" t="s">
        <v>169</v>
      </c>
      <c r="E184" s="205" t="s">
        <v>421</v>
      </c>
      <c r="F184" s="206" t="s">
        <v>422</v>
      </c>
      <c r="G184" s="207" t="s">
        <v>423</v>
      </c>
      <c r="H184" s="208">
        <v>1</v>
      </c>
      <c r="I184" s="209"/>
      <c r="J184" s="210">
        <f>ROUND(I184*H184,2)</f>
        <v>0</v>
      </c>
      <c r="K184" s="206" t="s">
        <v>183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424</v>
      </c>
      <c r="AT184" s="215" t="s">
        <v>169</v>
      </c>
      <c r="AU184" s="215" t="s">
        <v>83</v>
      </c>
      <c r="AY184" s="17" t="s">
        <v>167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424</v>
      </c>
      <c r="BM184" s="215" t="s">
        <v>805</v>
      </c>
    </row>
    <row r="185" s="2" customFormat="1">
      <c r="A185" s="38"/>
      <c r="B185" s="39"/>
      <c r="C185" s="40"/>
      <c r="D185" s="244" t="s">
        <v>185</v>
      </c>
      <c r="E185" s="40"/>
      <c r="F185" s="245" t="s">
        <v>426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185</v>
      </c>
      <c r="AU185" s="17" t="s">
        <v>83</v>
      </c>
    </row>
    <row r="186" s="2" customFormat="1">
      <c r="A186" s="38"/>
      <c r="B186" s="39"/>
      <c r="C186" s="40"/>
      <c r="D186" s="217" t="s">
        <v>175</v>
      </c>
      <c r="E186" s="40"/>
      <c r="F186" s="218" t="s">
        <v>427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83</v>
      </c>
    </row>
    <row r="187" s="2" customFormat="1" ht="16.5" customHeight="1">
      <c r="A187" s="38"/>
      <c r="B187" s="39"/>
      <c r="C187" s="204" t="s">
        <v>346</v>
      </c>
      <c r="D187" s="204" t="s">
        <v>169</v>
      </c>
      <c r="E187" s="205" t="s">
        <v>429</v>
      </c>
      <c r="F187" s="206" t="s">
        <v>430</v>
      </c>
      <c r="G187" s="207" t="s">
        <v>423</v>
      </c>
      <c r="H187" s="208">
        <v>1</v>
      </c>
      <c r="I187" s="209"/>
      <c r="J187" s="210">
        <f>ROUND(I187*H187,2)</f>
        <v>0</v>
      </c>
      <c r="K187" s="206" t="s">
        <v>183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424</v>
      </c>
      <c r="AT187" s="215" t="s">
        <v>169</v>
      </c>
      <c r="AU187" s="215" t="s">
        <v>83</v>
      </c>
      <c r="AY187" s="17" t="s">
        <v>167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424</v>
      </c>
      <c r="BM187" s="215" t="s">
        <v>806</v>
      </c>
    </row>
    <row r="188" s="2" customFormat="1">
      <c r="A188" s="38"/>
      <c r="B188" s="39"/>
      <c r="C188" s="40"/>
      <c r="D188" s="244" t="s">
        <v>185</v>
      </c>
      <c r="E188" s="40"/>
      <c r="F188" s="245" t="s">
        <v>432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185</v>
      </c>
      <c r="AU188" s="17" t="s">
        <v>83</v>
      </c>
    </row>
    <row r="189" s="2" customFormat="1">
      <c r="A189" s="38"/>
      <c r="B189" s="39"/>
      <c r="C189" s="40"/>
      <c r="D189" s="217" t="s">
        <v>175</v>
      </c>
      <c r="E189" s="40"/>
      <c r="F189" s="218" t="s">
        <v>433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175</v>
      </c>
      <c r="AU189" s="17" t="s">
        <v>83</v>
      </c>
    </row>
    <row r="190" s="2" customFormat="1" ht="16.5" customHeight="1">
      <c r="A190" s="38"/>
      <c r="B190" s="39"/>
      <c r="C190" s="204" t="s">
        <v>352</v>
      </c>
      <c r="D190" s="204" t="s">
        <v>169</v>
      </c>
      <c r="E190" s="205" t="s">
        <v>435</v>
      </c>
      <c r="F190" s="206" t="s">
        <v>436</v>
      </c>
      <c r="G190" s="207" t="s">
        <v>423</v>
      </c>
      <c r="H190" s="208">
        <v>1</v>
      </c>
      <c r="I190" s="209"/>
      <c r="J190" s="210">
        <f>ROUND(I190*H190,2)</f>
        <v>0</v>
      </c>
      <c r="K190" s="206" t="s">
        <v>183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424</v>
      </c>
      <c r="AT190" s="215" t="s">
        <v>169</v>
      </c>
      <c r="AU190" s="215" t="s">
        <v>83</v>
      </c>
      <c r="AY190" s="17" t="s">
        <v>167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424</v>
      </c>
      <c r="BM190" s="215" t="s">
        <v>807</v>
      </c>
    </row>
    <row r="191" s="2" customFormat="1">
      <c r="A191" s="38"/>
      <c r="B191" s="39"/>
      <c r="C191" s="40"/>
      <c r="D191" s="244" t="s">
        <v>185</v>
      </c>
      <c r="E191" s="40"/>
      <c r="F191" s="245" t="s">
        <v>438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185</v>
      </c>
      <c r="AU191" s="17" t="s">
        <v>83</v>
      </c>
    </row>
    <row r="192" s="2" customFormat="1">
      <c r="A192" s="38"/>
      <c r="B192" s="39"/>
      <c r="C192" s="40"/>
      <c r="D192" s="217" t="s">
        <v>175</v>
      </c>
      <c r="E192" s="40"/>
      <c r="F192" s="218" t="s">
        <v>439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83</v>
      </c>
    </row>
    <row r="193" s="2" customFormat="1" ht="16.5" customHeight="1">
      <c r="A193" s="38"/>
      <c r="B193" s="39"/>
      <c r="C193" s="204" t="s">
        <v>357</v>
      </c>
      <c r="D193" s="204" t="s">
        <v>169</v>
      </c>
      <c r="E193" s="205" t="s">
        <v>441</v>
      </c>
      <c r="F193" s="206" t="s">
        <v>442</v>
      </c>
      <c r="G193" s="207" t="s">
        <v>423</v>
      </c>
      <c r="H193" s="208">
        <v>1</v>
      </c>
      <c r="I193" s="209"/>
      <c r="J193" s="210">
        <f>ROUND(I193*H193,2)</f>
        <v>0</v>
      </c>
      <c r="K193" s="206" t="s">
        <v>183</v>
      </c>
      <c r="L193" s="44"/>
      <c r="M193" s="211" t="s">
        <v>19</v>
      </c>
      <c r="N193" s="212" t="s">
        <v>44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424</v>
      </c>
      <c r="AT193" s="215" t="s">
        <v>169</v>
      </c>
      <c r="AU193" s="215" t="s">
        <v>83</v>
      </c>
      <c r="AY193" s="17" t="s">
        <v>167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424</v>
      </c>
      <c r="BM193" s="215" t="s">
        <v>808</v>
      </c>
    </row>
    <row r="194" s="2" customFormat="1">
      <c r="A194" s="38"/>
      <c r="B194" s="39"/>
      <c r="C194" s="40"/>
      <c r="D194" s="244" t="s">
        <v>185</v>
      </c>
      <c r="E194" s="40"/>
      <c r="F194" s="245" t="s">
        <v>444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185</v>
      </c>
      <c r="AU194" s="17" t="s">
        <v>83</v>
      </c>
    </row>
    <row r="195" s="2" customFormat="1">
      <c r="A195" s="38"/>
      <c r="B195" s="39"/>
      <c r="C195" s="40"/>
      <c r="D195" s="217" t="s">
        <v>175</v>
      </c>
      <c r="E195" s="40"/>
      <c r="F195" s="218" t="s">
        <v>445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175</v>
      </c>
      <c r="AU195" s="17" t="s">
        <v>83</v>
      </c>
    </row>
    <row r="196" s="2" customFormat="1" ht="16.5" customHeight="1">
      <c r="A196" s="38"/>
      <c r="B196" s="39"/>
      <c r="C196" s="204" t="s">
        <v>363</v>
      </c>
      <c r="D196" s="204" t="s">
        <v>169</v>
      </c>
      <c r="E196" s="205" t="s">
        <v>447</v>
      </c>
      <c r="F196" s="206" t="s">
        <v>448</v>
      </c>
      <c r="G196" s="207" t="s">
        <v>423</v>
      </c>
      <c r="H196" s="208">
        <v>1</v>
      </c>
      <c r="I196" s="209"/>
      <c r="J196" s="210">
        <f>ROUND(I196*H196,2)</f>
        <v>0</v>
      </c>
      <c r="K196" s="206" t="s">
        <v>183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424</v>
      </c>
      <c r="AT196" s="215" t="s">
        <v>169</v>
      </c>
      <c r="AU196" s="215" t="s">
        <v>83</v>
      </c>
      <c r="AY196" s="17" t="s">
        <v>167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424</v>
      </c>
      <c r="BM196" s="215" t="s">
        <v>809</v>
      </c>
    </row>
    <row r="197" s="2" customFormat="1">
      <c r="A197" s="38"/>
      <c r="B197" s="39"/>
      <c r="C197" s="40"/>
      <c r="D197" s="244" t="s">
        <v>185</v>
      </c>
      <c r="E197" s="40"/>
      <c r="F197" s="245" t="s">
        <v>450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83</v>
      </c>
    </row>
    <row r="198" s="2" customFormat="1">
      <c r="A198" s="38"/>
      <c r="B198" s="39"/>
      <c r="C198" s="40"/>
      <c r="D198" s="217" t="s">
        <v>175</v>
      </c>
      <c r="E198" s="40"/>
      <c r="F198" s="218" t="s">
        <v>451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83</v>
      </c>
    </row>
    <row r="199" s="2" customFormat="1" ht="16.5" customHeight="1">
      <c r="A199" s="38"/>
      <c r="B199" s="39"/>
      <c r="C199" s="204" t="s">
        <v>369</v>
      </c>
      <c r="D199" s="204" t="s">
        <v>169</v>
      </c>
      <c r="E199" s="205" t="s">
        <v>453</v>
      </c>
      <c r="F199" s="206" t="s">
        <v>454</v>
      </c>
      <c r="G199" s="207" t="s">
        <v>423</v>
      </c>
      <c r="H199" s="208">
        <v>1</v>
      </c>
      <c r="I199" s="209"/>
      <c r="J199" s="210">
        <f>ROUND(I199*H199,2)</f>
        <v>0</v>
      </c>
      <c r="K199" s="206" t="s">
        <v>183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424</v>
      </c>
      <c r="AT199" s="215" t="s">
        <v>169</v>
      </c>
      <c r="AU199" s="215" t="s">
        <v>83</v>
      </c>
      <c r="AY199" s="17" t="s">
        <v>167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424</v>
      </c>
      <c r="BM199" s="215" t="s">
        <v>810</v>
      </c>
    </row>
    <row r="200" s="2" customFormat="1">
      <c r="A200" s="38"/>
      <c r="B200" s="39"/>
      <c r="C200" s="40"/>
      <c r="D200" s="244" t="s">
        <v>185</v>
      </c>
      <c r="E200" s="40"/>
      <c r="F200" s="245" t="s">
        <v>456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185</v>
      </c>
      <c r="AU200" s="17" t="s">
        <v>83</v>
      </c>
    </row>
    <row r="201" s="2" customFormat="1">
      <c r="A201" s="38"/>
      <c r="B201" s="39"/>
      <c r="C201" s="40"/>
      <c r="D201" s="217" t="s">
        <v>175</v>
      </c>
      <c r="E201" s="40"/>
      <c r="F201" s="218" t="s">
        <v>457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83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458</v>
      </c>
      <c r="F202" s="202" t="s">
        <v>459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200</v>
      </c>
      <c r="AT202" s="200" t="s">
        <v>72</v>
      </c>
      <c r="AU202" s="200" t="s">
        <v>81</v>
      </c>
      <c r="AY202" s="199" t="s">
        <v>167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374</v>
      </c>
      <c r="D203" s="204" t="s">
        <v>169</v>
      </c>
      <c r="E203" s="205" t="s">
        <v>461</v>
      </c>
      <c r="F203" s="206" t="s">
        <v>459</v>
      </c>
      <c r="G203" s="207" t="s">
        <v>423</v>
      </c>
      <c r="H203" s="208">
        <v>1</v>
      </c>
      <c r="I203" s="209"/>
      <c r="J203" s="210">
        <f>ROUND(I203*H203,2)</f>
        <v>0</v>
      </c>
      <c r="K203" s="206" t="s">
        <v>183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424</v>
      </c>
      <c r="AT203" s="215" t="s">
        <v>169</v>
      </c>
      <c r="AU203" s="215" t="s">
        <v>83</v>
      </c>
      <c r="AY203" s="17" t="s">
        <v>167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424</v>
      </c>
      <c r="BM203" s="215" t="s">
        <v>811</v>
      </c>
    </row>
    <row r="204" s="2" customFormat="1">
      <c r="A204" s="38"/>
      <c r="B204" s="39"/>
      <c r="C204" s="40"/>
      <c r="D204" s="244" t="s">
        <v>185</v>
      </c>
      <c r="E204" s="40"/>
      <c r="F204" s="245" t="s">
        <v>463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185</v>
      </c>
      <c r="AU204" s="17" t="s">
        <v>83</v>
      </c>
    </row>
    <row r="205" s="2" customFormat="1">
      <c r="A205" s="38"/>
      <c r="B205" s="39"/>
      <c r="C205" s="40"/>
      <c r="D205" s="217" t="s">
        <v>175</v>
      </c>
      <c r="E205" s="40"/>
      <c r="F205" s="218" t="s">
        <v>439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83</v>
      </c>
    </row>
    <row r="206" s="12" customFormat="1" ht="22.8" customHeight="1">
      <c r="A206" s="12"/>
      <c r="B206" s="188"/>
      <c r="C206" s="189"/>
      <c r="D206" s="190" t="s">
        <v>72</v>
      </c>
      <c r="E206" s="202" t="s">
        <v>464</v>
      </c>
      <c r="F206" s="202" t="s">
        <v>465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SUM(P207:P209)</f>
        <v>0</v>
      </c>
      <c r="Q206" s="196"/>
      <c r="R206" s="197">
        <f>SUM(R207:R209)</f>
        <v>0</v>
      </c>
      <c r="S206" s="196"/>
      <c r="T206" s="198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200</v>
      </c>
      <c r="AT206" s="200" t="s">
        <v>72</v>
      </c>
      <c r="AU206" s="200" t="s">
        <v>81</v>
      </c>
      <c r="AY206" s="199" t="s">
        <v>167</v>
      </c>
      <c r="BK206" s="201">
        <f>SUM(BK207:BK209)</f>
        <v>0</v>
      </c>
    </row>
    <row r="207" s="2" customFormat="1" ht="16.5" customHeight="1">
      <c r="A207" s="38"/>
      <c r="B207" s="39"/>
      <c r="C207" s="204" t="s">
        <v>385</v>
      </c>
      <c r="D207" s="204" t="s">
        <v>169</v>
      </c>
      <c r="E207" s="205" t="s">
        <v>467</v>
      </c>
      <c r="F207" s="206" t="s">
        <v>465</v>
      </c>
      <c r="G207" s="207" t="s">
        <v>423</v>
      </c>
      <c r="H207" s="208">
        <v>1</v>
      </c>
      <c r="I207" s="209"/>
      <c r="J207" s="210">
        <f>ROUND(I207*H207,2)</f>
        <v>0</v>
      </c>
      <c r="K207" s="206" t="s">
        <v>183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424</v>
      </c>
      <c r="AT207" s="215" t="s">
        <v>169</v>
      </c>
      <c r="AU207" s="215" t="s">
        <v>83</v>
      </c>
      <c r="AY207" s="17" t="s">
        <v>167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424</v>
      </c>
      <c r="BM207" s="215" t="s">
        <v>812</v>
      </c>
    </row>
    <row r="208" s="2" customFormat="1">
      <c r="A208" s="38"/>
      <c r="B208" s="39"/>
      <c r="C208" s="40"/>
      <c r="D208" s="244" t="s">
        <v>185</v>
      </c>
      <c r="E208" s="40"/>
      <c r="F208" s="245" t="s">
        <v>469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185</v>
      </c>
      <c r="AU208" s="17" t="s">
        <v>83</v>
      </c>
    </row>
    <row r="209" s="2" customFormat="1">
      <c r="A209" s="38"/>
      <c r="B209" s="39"/>
      <c r="C209" s="40"/>
      <c r="D209" s="217" t="s">
        <v>175</v>
      </c>
      <c r="E209" s="40"/>
      <c r="F209" s="218" t="s">
        <v>470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175</v>
      </c>
      <c r="AU209" s="17" t="s">
        <v>83</v>
      </c>
    </row>
    <row r="210" s="12" customFormat="1" ht="22.8" customHeight="1">
      <c r="A210" s="12"/>
      <c r="B210" s="188"/>
      <c r="C210" s="189"/>
      <c r="D210" s="190" t="s">
        <v>72</v>
      </c>
      <c r="E210" s="202" t="s">
        <v>471</v>
      </c>
      <c r="F210" s="202" t="s">
        <v>472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SUM(P211:P219)</f>
        <v>0</v>
      </c>
      <c r="Q210" s="196"/>
      <c r="R210" s="197">
        <f>SUM(R211:R219)</f>
        <v>0</v>
      </c>
      <c r="S210" s="196"/>
      <c r="T210" s="198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200</v>
      </c>
      <c r="AT210" s="200" t="s">
        <v>72</v>
      </c>
      <c r="AU210" s="200" t="s">
        <v>81</v>
      </c>
      <c r="AY210" s="199" t="s">
        <v>167</v>
      </c>
      <c r="BK210" s="201">
        <f>SUM(BK211:BK219)</f>
        <v>0</v>
      </c>
    </row>
    <row r="211" s="2" customFormat="1" ht="16.5" customHeight="1">
      <c r="A211" s="38"/>
      <c r="B211" s="39"/>
      <c r="C211" s="204" t="s">
        <v>390</v>
      </c>
      <c r="D211" s="204" t="s">
        <v>169</v>
      </c>
      <c r="E211" s="205" t="s">
        <v>474</v>
      </c>
      <c r="F211" s="206" t="s">
        <v>475</v>
      </c>
      <c r="G211" s="207" t="s">
        <v>423</v>
      </c>
      <c r="H211" s="208">
        <v>1</v>
      </c>
      <c r="I211" s="209"/>
      <c r="J211" s="210">
        <f>ROUND(I211*H211,2)</f>
        <v>0</v>
      </c>
      <c r="K211" s="206" t="s">
        <v>183</v>
      </c>
      <c r="L211" s="44"/>
      <c r="M211" s="211" t="s">
        <v>19</v>
      </c>
      <c r="N211" s="212" t="s">
        <v>44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424</v>
      </c>
      <c r="AT211" s="215" t="s">
        <v>169</v>
      </c>
      <c r="AU211" s="215" t="s">
        <v>83</v>
      </c>
      <c r="AY211" s="17" t="s">
        <v>167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81</v>
      </c>
      <c r="BK211" s="216">
        <f>ROUND(I211*H211,2)</f>
        <v>0</v>
      </c>
      <c r="BL211" s="17" t="s">
        <v>424</v>
      </c>
      <c r="BM211" s="215" t="s">
        <v>813</v>
      </c>
    </row>
    <row r="212" s="2" customFormat="1">
      <c r="A212" s="38"/>
      <c r="B212" s="39"/>
      <c r="C212" s="40"/>
      <c r="D212" s="244" t="s">
        <v>185</v>
      </c>
      <c r="E212" s="40"/>
      <c r="F212" s="245" t="s">
        <v>477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185</v>
      </c>
      <c r="AU212" s="17" t="s">
        <v>83</v>
      </c>
    </row>
    <row r="213" s="2" customFormat="1">
      <c r="A213" s="38"/>
      <c r="B213" s="39"/>
      <c r="C213" s="40"/>
      <c r="D213" s="217" t="s">
        <v>175</v>
      </c>
      <c r="E213" s="40"/>
      <c r="F213" s="218" t="s">
        <v>478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83</v>
      </c>
    </row>
    <row r="214" s="2" customFormat="1" ht="16.5" customHeight="1">
      <c r="A214" s="38"/>
      <c r="B214" s="39"/>
      <c r="C214" s="204" t="s">
        <v>395</v>
      </c>
      <c r="D214" s="204" t="s">
        <v>169</v>
      </c>
      <c r="E214" s="205" t="s">
        <v>480</v>
      </c>
      <c r="F214" s="206" t="s">
        <v>481</v>
      </c>
      <c r="G214" s="207" t="s">
        <v>423</v>
      </c>
      <c r="H214" s="208">
        <v>1</v>
      </c>
      <c r="I214" s="209"/>
      <c r="J214" s="210">
        <f>ROUND(I214*H214,2)</f>
        <v>0</v>
      </c>
      <c r="K214" s="206" t="s">
        <v>183</v>
      </c>
      <c r="L214" s="44"/>
      <c r="M214" s="211" t="s">
        <v>19</v>
      </c>
      <c r="N214" s="212" t="s">
        <v>44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424</v>
      </c>
      <c r="AT214" s="215" t="s">
        <v>169</v>
      </c>
      <c r="AU214" s="215" t="s">
        <v>83</v>
      </c>
      <c r="AY214" s="17" t="s">
        <v>167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81</v>
      </c>
      <c r="BK214" s="216">
        <f>ROUND(I214*H214,2)</f>
        <v>0</v>
      </c>
      <c r="BL214" s="17" t="s">
        <v>424</v>
      </c>
      <c r="BM214" s="215" t="s">
        <v>814</v>
      </c>
    </row>
    <row r="215" s="2" customFormat="1">
      <c r="A215" s="38"/>
      <c r="B215" s="39"/>
      <c r="C215" s="40"/>
      <c r="D215" s="244" t="s">
        <v>185</v>
      </c>
      <c r="E215" s="40"/>
      <c r="F215" s="245" t="s">
        <v>483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185</v>
      </c>
      <c r="AU215" s="17" t="s">
        <v>83</v>
      </c>
    </row>
    <row r="216" s="2" customFormat="1">
      <c r="A216" s="38"/>
      <c r="B216" s="39"/>
      <c r="C216" s="40"/>
      <c r="D216" s="217" t="s">
        <v>175</v>
      </c>
      <c r="E216" s="40"/>
      <c r="F216" s="218" t="s">
        <v>484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175</v>
      </c>
      <c r="AU216" s="17" t="s">
        <v>83</v>
      </c>
    </row>
    <row r="217" s="2" customFormat="1" ht="16.5" customHeight="1">
      <c r="A217" s="38"/>
      <c r="B217" s="39"/>
      <c r="C217" s="204" t="s">
        <v>403</v>
      </c>
      <c r="D217" s="204" t="s">
        <v>169</v>
      </c>
      <c r="E217" s="205" t="s">
        <v>486</v>
      </c>
      <c r="F217" s="206" t="s">
        <v>487</v>
      </c>
      <c r="G217" s="207" t="s">
        <v>423</v>
      </c>
      <c r="H217" s="208">
        <v>1</v>
      </c>
      <c r="I217" s="209"/>
      <c r="J217" s="210">
        <f>ROUND(I217*H217,2)</f>
        <v>0</v>
      </c>
      <c r="K217" s="206" t="s">
        <v>183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424</v>
      </c>
      <c r="AT217" s="215" t="s">
        <v>169</v>
      </c>
      <c r="AU217" s="215" t="s">
        <v>83</v>
      </c>
      <c r="AY217" s="17" t="s">
        <v>167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424</v>
      </c>
      <c r="BM217" s="215" t="s">
        <v>815</v>
      </c>
    </row>
    <row r="218" s="2" customFormat="1">
      <c r="A218" s="38"/>
      <c r="B218" s="39"/>
      <c r="C218" s="40"/>
      <c r="D218" s="244" t="s">
        <v>185</v>
      </c>
      <c r="E218" s="40"/>
      <c r="F218" s="245" t="s">
        <v>489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185</v>
      </c>
      <c r="AU218" s="17" t="s">
        <v>83</v>
      </c>
    </row>
    <row r="219" s="2" customFormat="1">
      <c r="A219" s="38"/>
      <c r="B219" s="39"/>
      <c r="C219" s="40"/>
      <c r="D219" s="217" t="s">
        <v>175</v>
      </c>
      <c r="E219" s="40"/>
      <c r="F219" s="218" t="s">
        <v>490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83</v>
      </c>
    </row>
    <row r="220" s="12" customFormat="1" ht="22.8" customHeight="1">
      <c r="A220" s="12"/>
      <c r="B220" s="188"/>
      <c r="C220" s="189"/>
      <c r="D220" s="190" t="s">
        <v>72</v>
      </c>
      <c r="E220" s="202" t="s">
        <v>491</v>
      </c>
      <c r="F220" s="202" t="s">
        <v>492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SUM(P221:P223)</f>
        <v>0</v>
      </c>
      <c r="Q220" s="196"/>
      <c r="R220" s="197">
        <f>SUM(R221:R223)</f>
        <v>0</v>
      </c>
      <c r="S220" s="196"/>
      <c r="T220" s="198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200</v>
      </c>
      <c r="AT220" s="200" t="s">
        <v>72</v>
      </c>
      <c r="AU220" s="200" t="s">
        <v>81</v>
      </c>
      <c r="AY220" s="199" t="s">
        <v>167</v>
      </c>
      <c r="BK220" s="201">
        <f>SUM(BK221:BK223)</f>
        <v>0</v>
      </c>
    </row>
    <row r="221" s="2" customFormat="1" ht="16.5" customHeight="1">
      <c r="A221" s="38"/>
      <c r="B221" s="39"/>
      <c r="C221" s="204" t="s">
        <v>566</v>
      </c>
      <c r="D221" s="204" t="s">
        <v>169</v>
      </c>
      <c r="E221" s="205" t="s">
        <v>494</v>
      </c>
      <c r="F221" s="206" t="s">
        <v>492</v>
      </c>
      <c r="G221" s="207" t="s">
        <v>423</v>
      </c>
      <c r="H221" s="208">
        <v>1</v>
      </c>
      <c r="I221" s="209"/>
      <c r="J221" s="210">
        <f>ROUND(I221*H221,2)</f>
        <v>0</v>
      </c>
      <c r="K221" s="206" t="s">
        <v>183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424</v>
      </c>
      <c r="AT221" s="215" t="s">
        <v>169</v>
      </c>
      <c r="AU221" s="215" t="s">
        <v>83</v>
      </c>
      <c r="AY221" s="17" t="s">
        <v>167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424</v>
      </c>
      <c r="BM221" s="215" t="s">
        <v>816</v>
      </c>
    </row>
    <row r="222" s="2" customFormat="1">
      <c r="A222" s="38"/>
      <c r="B222" s="39"/>
      <c r="C222" s="40"/>
      <c r="D222" s="244" t="s">
        <v>185</v>
      </c>
      <c r="E222" s="40"/>
      <c r="F222" s="245" t="s">
        <v>496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185</v>
      </c>
      <c r="AU222" s="17" t="s">
        <v>83</v>
      </c>
    </row>
    <row r="223" s="2" customFormat="1">
      <c r="A223" s="38"/>
      <c r="B223" s="39"/>
      <c r="C223" s="40"/>
      <c r="D223" s="217" t="s">
        <v>175</v>
      </c>
      <c r="E223" s="40"/>
      <c r="F223" s="218" t="s">
        <v>439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83</v>
      </c>
    </row>
    <row r="224" s="12" customFormat="1" ht="22.8" customHeight="1">
      <c r="A224" s="12"/>
      <c r="B224" s="188"/>
      <c r="C224" s="189"/>
      <c r="D224" s="190" t="s">
        <v>72</v>
      </c>
      <c r="E224" s="202" t="s">
        <v>497</v>
      </c>
      <c r="F224" s="202" t="s">
        <v>498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SUM(P225:P227)</f>
        <v>0</v>
      </c>
      <c r="Q224" s="196"/>
      <c r="R224" s="197">
        <f>SUM(R225:R227)</f>
        <v>0</v>
      </c>
      <c r="S224" s="196"/>
      <c r="T224" s="198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9" t="s">
        <v>200</v>
      </c>
      <c r="AT224" s="200" t="s">
        <v>72</v>
      </c>
      <c r="AU224" s="200" t="s">
        <v>81</v>
      </c>
      <c r="AY224" s="199" t="s">
        <v>167</v>
      </c>
      <c r="BK224" s="201">
        <f>SUM(BK225:BK227)</f>
        <v>0</v>
      </c>
    </row>
    <row r="225" s="2" customFormat="1" ht="16.5" customHeight="1">
      <c r="A225" s="38"/>
      <c r="B225" s="39"/>
      <c r="C225" s="204" t="s">
        <v>420</v>
      </c>
      <c r="D225" s="204" t="s">
        <v>169</v>
      </c>
      <c r="E225" s="205" t="s">
        <v>500</v>
      </c>
      <c r="F225" s="206" t="s">
        <v>498</v>
      </c>
      <c r="G225" s="207" t="s">
        <v>423</v>
      </c>
      <c r="H225" s="208">
        <v>1</v>
      </c>
      <c r="I225" s="209"/>
      <c r="J225" s="210">
        <f>ROUND(I225*H225,2)</f>
        <v>0</v>
      </c>
      <c r="K225" s="206" t="s">
        <v>183</v>
      </c>
      <c r="L225" s="44"/>
      <c r="M225" s="211" t="s">
        <v>19</v>
      </c>
      <c r="N225" s="212" t="s">
        <v>44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424</v>
      </c>
      <c r="AT225" s="215" t="s">
        <v>169</v>
      </c>
      <c r="AU225" s="215" t="s">
        <v>83</v>
      </c>
      <c r="AY225" s="17" t="s">
        <v>167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81</v>
      </c>
      <c r="BK225" s="216">
        <f>ROUND(I225*H225,2)</f>
        <v>0</v>
      </c>
      <c r="BL225" s="17" t="s">
        <v>424</v>
      </c>
      <c r="BM225" s="215" t="s">
        <v>817</v>
      </c>
    </row>
    <row r="226" s="2" customFormat="1">
      <c r="A226" s="38"/>
      <c r="B226" s="39"/>
      <c r="C226" s="40"/>
      <c r="D226" s="244" t="s">
        <v>185</v>
      </c>
      <c r="E226" s="40"/>
      <c r="F226" s="245" t="s">
        <v>502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185</v>
      </c>
      <c r="AU226" s="17" t="s">
        <v>83</v>
      </c>
    </row>
    <row r="227" s="2" customFormat="1">
      <c r="A227" s="38"/>
      <c r="B227" s="39"/>
      <c r="C227" s="40"/>
      <c r="D227" s="217" t="s">
        <v>175</v>
      </c>
      <c r="E227" s="40"/>
      <c r="F227" s="218" t="s">
        <v>439</v>
      </c>
      <c r="G227" s="40"/>
      <c r="H227" s="40"/>
      <c r="I227" s="219"/>
      <c r="J227" s="40"/>
      <c r="K227" s="40"/>
      <c r="L227" s="44"/>
      <c r="M227" s="256"/>
      <c r="N227" s="257"/>
      <c r="O227" s="258"/>
      <c r="P227" s="258"/>
      <c r="Q227" s="258"/>
      <c r="R227" s="258"/>
      <c r="S227" s="258"/>
      <c r="T227" s="259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83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q7/pakYmVO6IDMPR9Y6Av0H18YFNAf+CgDRKLqbWf6oT3zVhmtv63Ua32Z0Uely1lUPde+UPo4OGmM6vUH1EKQ==" hashValue="RPRpfDm+O2a5sOgV0qjNOtsP1KA7tVwVPl9S+QHkc+NZGWBSowG8LcM72weatQnUggI4CeA4R1vggmUhO9HKFg==" algorithmName="SHA-512" password="CC35"/>
  <autoFilter ref="C91:K22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2_02/129001101"/>
    <hyperlink ref="F99" r:id="rId2" display="https://podminky.urs.cz/item/CS_URS_2022_02/181411121"/>
    <hyperlink ref="F104" r:id="rId3" display="https://podminky.urs.cz/item/CS_URS_2022_02/113151111"/>
    <hyperlink ref="F107" r:id="rId4" display="https://podminky.urs.cz/item/CS_URS_2022_02/162351104"/>
    <hyperlink ref="F113" r:id="rId5" display="https://podminky.urs.cz/item/CS_URS_2022_02/122151101"/>
    <hyperlink ref="F116" r:id="rId6" display="https://podminky.urs.cz/item/CS_URS_2022_02/167151111"/>
    <hyperlink ref="F122" r:id="rId7" display="https://podminky.urs.cz/item/CS_URS_2022_02/171152101"/>
    <hyperlink ref="F127" r:id="rId8" display="https://podminky.urs.cz/item/CS_URS_2022_02/171251201"/>
    <hyperlink ref="F131" r:id="rId9" display="https://podminky.urs.cz/item/CS_URS_2022_02/564752111"/>
    <hyperlink ref="F134" r:id="rId10" display="https://podminky.urs.cz/item/CS_URS_2022_02/564851111"/>
    <hyperlink ref="F137" r:id="rId11" display="https://podminky.urs.cz/item/CS_URS_2022_02/565145121"/>
    <hyperlink ref="F140" r:id="rId12" display="https://podminky.urs.cz/item/CS_URS_2022_02/569841111"/>
    <hyperlink ref="F146" r:id="rId13" display="https://podminky.urs.cz/item/CS_URS_2022_02/573111112"/>
    <hyperlink ref="F149" r:id="rId14" display="https://podminky.urs.cz/item/CS_URS_2022_02/573211109"/>
    <hyperlink ref="F152" r:id="rId15" display="https://podminky.urs.cz/item/CS_URS_2022_02/577134121"/>
    <hyperlink ref="F156" r:id="rId16" display="https://podminky.urs.cz/item/CS_URS_2022_02/561041111"/>
    <hyperlink ref="F161" r:id="rId17" display="https://podminky.urs.cz/item/CS_URS_2022_02/919112222"/>
    <hyperlink ref="F164" r:id="rId18" display="https://podminky.urs.cz/item/CS_URS_2022_02/919122121"/>
    <hyperlink ref="F167" r:id="rId19" display="https://podminky.urs.cz/item/CS_URS_2022_02/938908411"/>
    <hyperlink ref="F171" r:id="rId20" display="https://podminky.urs.cz/item/CS_URS_2022_02/997002511"/>
    <hyperlink ref="F173" r:id="rId21" display="https://podminky.urs.cz/item/CS_URS_2022_02/997002519"/>
    <hyperlink ref="F177" r:id="rId22" display="https://podminky.urs.cz/item/CS_URS_2022_02/997221862"/>
    <hyperlink ref="F181" r:id="rId23" display="https://podminky.urs.cz/item/CS_URS_2022_02/998225111"/>
    <hyperlink ref="F185" r:id="rId24" display="https://podminky.urs.cz/item/CS_URS_2022_02/011002000"/>
    <hyperlink ref="F188" r:id="rId25" display="https://podminky.urs.cz/item/CS_URS_2022_02/011103000"/>
    <hyperlink ref="F191" r:id="rId26" display="https://podminky.urs.cz/item/CS_URS_2022_02/011203000"/>
    <hyperlink ref="F194" r:id="rId27" display="https://podminky.urs.cz/item/CS_URS_2022_02/011303000"/>
    <hyperlink ref="F197" r:id="rId28" display="https://podminky.urs.cz/item/CS_URS_2022_02/012203000"/>
    <hyperlink ref="F200" r:id="rId29" display="https://podminky.urs.cz/item/CS_URS_2022_02/013254000"/>
    <hyperlink ref="F204" r:id="rId30" display="https://podminky.urs.cz/item/CS_URS_2022_02/020001000"/>
    <hyperlink ref="F208" r:id="rId31" display="https://podminky.urs.cz/item/CS_URS_2022_02/030001000"/>
    <hyperlink ref="F212" r:id="rId32" display="https://podminky.urs.cz/item/CS_URS_2022_02/041002000"/>
    <hyperlink ref="F215" r:id="rId33" display="https://podminky.urs.cz/item/CS_URS_2022_02/043002000"/>
    <hyperlink ref="F218" r:id="rId34" display="https://podminky.urs.cz/item/CS_URS_2022_02/045002000"/>
    <hyperlink ref="F222" r:id="rId35" display="https://podminky.urs.cz/item/CS_URS_2022_02/060001000"/>
    <hyperlink ref="F226" r:id="rId36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129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Realizace Hynkov I. etapa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130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868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132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ROUND((SUM(BE91:BE141)),  2)</f>
        <v>0</v>
      </c>
      <c r="G33" s="38"/>
      <c r="H33" s="38"/>
      <c r="I33" s="148">
        <v>0.20999999999999999</v>
      </c>
      <c r="J33" s="147">
        <f>ROUND(((SUM(BE91:BE141))*I33),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ROUND((SUM(BF91:BF141)),  2)</f>
        <v>0</v>
      </c>
      <c r="G34" s="38"/>
      <c r="H34" s="38"/>
      <c r="I34" s="148">
        <v>0.14999999999999999</v>
      </c>
      <c r="J34" s="147">
        <f>ROUND(((SUM(BF91:BF141))*I34),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ROUND((SUM(BG91:BG141)),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ROUND((SUM(BH91:BH141)),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ROUND((SUM(BI91:BI141)),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Realizace Hynkov I. etapa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130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SO104.3 - Polní cesta C14 - rozpočet obce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Hynkov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Krajský pozemkový úřad pro Olomoucký kraj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AGERIS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134</v>
      </c>
      <c r="D57" s="162"/>
      <c r="E57" s="162"/>
      <c r="F57" s="162"/>
      <c r="G57" s="162"/>
      <c r="H57" s="162"/>
      <c r="I57" s="162"/>
      <c r="J57" s="163" t="s">
        <v>135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136</v>
      </c>
    </row>
    <row r="60" s="9" customFormat="1" ht="24.96" customHeight="1">
      <c r="A60" s="9"/>
      <c r="B60" s="165"/>
      <c r="C60" s="166"/>
      <c r="D60" s="167" t="s">
        <v>137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869</v>
      </c>
      <c r="E62" s="174"/>
      <c r="F62" s="174"/>
      <c r="G62" s="174"/>
      <c r="H62" s="174"/>
      <c r="I62" s="174"/>
      <c r="J62" s="175">
        <f>J94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142</v>
      </c>
      <c r="E63" s="174"/>
      <c r="F63" s="174"/>
      <c r="G63" s="174"/>
      <c r="H63" s="174"/>
      <c r="I63" s="174"/>
      <c r="J63" s="175">
        <f>J98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144</v>
      </c>
      <c r="E64" s="174"/>
      <c r="F64" s="174"/>
      <c r="G64" s="174"/>
      <c r="H64" s="174"/>
      <c r="I64" s="174"/>
      <c r="J64" s="175">
        <f>J108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145</v>
      </c>
      <c r="E65" s="168"/>
      <c r="F65" s="168"/>
      <c r="G65" s="168"/>
      <c r="H65" s="168"/>
      <c r="I65" s="168"/>
      <c r="J65" s="169">
        <f>J111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146</v>
      </c>
      <c r="E66" s="174"/>
      <c r="F66" s="174"/>
      <c r="G66" s="174"/>
      <c r="H66" s="174"/>
      <c r="I66" s="174"/>
      <c r="J66" s="175">
        <f>J112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147</v>
      </c>
      <c r="E67" s="174"/>
      <c r="F67" s="174"/>
      <c r="G67" s="174"/>
      <c r="H67" s="174"/>
      <c r="I67" s="174"/>
      <c r="J67" s="175">
        <f>J122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148</v>
      </c>
      <c r="E68" s="174"/>
      <c r="F68" s="174"/>
      <c r="G68" s="174"/>
      <c r="H68" s="174"/>
      <c r="I68" s="174"/>
      <c r="J68" s="175">
        <f>J126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149</v>
      </c>
      <c r="E69" s="174"/>
      <c r="F69" s="174"/>
      <c r="G69" s="174"/>
      <c r="H69" s="174"/>
      <c r="I69" s="174"/>
      <c r="J69" s="175">
        <f>J130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150</v>
      </c>
      <c r="E70" s="174"/>
      <c r="F70" s="174"/>
      <c r="G70" s="174"/>
      <c r="H70" s="174"/>
      <c r="I70" s="174"/>
      <c r="J70" s="175">
        <f>J134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151</v>
      </c>
      <c r="E71" s="174"/>
      <c r="F71" s="174"/>
      <c r="G71" s="174"/>
      <c r="H71" s="174"/>
      <c r="I71" s="174"/>
      <c r="J71" s="175">
        <f>J138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152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Realizace Hynkov I. etapa 20230320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130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SO104.3 - Polní cesta C14 - rozpočet obce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k.ú. Hynkov</v>
      </c>
      <c r="G85" s="40"/>
      <c r="H85" s="40"/>
      <c r="I85" s="32" t="s">
        <v>23</v>
      </c>
      <c r="J85" s="72" t="str">
        <f>IF(J12="","",J12)</f>
        <v>20. 3. 2023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>SPÚ Krajský pozemkový úřad pro Olomoucký kraj</v>
      </c>
      <c r="G87" s="40"/>
      <c r="H87" s="40"/>
      <c r="I87" s="32" t="s">
        <v>31</v>
      </c>
      <c r="J87" s="36" t="str">
        <f>E21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34</v>
      </c>
      <c r="J88" s="36" t="str">
        <f>E24</f>
        <v>AGERIS s.r.o.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153</v>
      </c>
      <c r="D90" s="180" t="s">
        <v>58</v>
      </c>
      <c r="E90" s="180" t="s">
        <v>54</v>
      </c>
      <c r="F90" s="180" t="s">
        <v>55</v>
      </c>
      <c r="G90" s="180" t="s">
        <v>154</v>
      </c>
      <c r="H90" s="180" t="s">
        <v>155</v>
      </c>
      <c r="I90" s="180" t="s">
        <v>156</v>
      </c>
      <c r="J90" s="180" t="s">
        <v>135</v>
      </c>
      <c r="K90" s="181" t="s">
        <v>157</v>
      </c>
      <c r="L90" s="182"/>
      <c r="M90" s="92" t="s">
        <v>19</v>
      </c>
      <c r="N90" s="93" t="s">
        <v>43</v>
      </c>
      <c r="O90" s="93" t="s">
        <v>158</v>
      </c>
      <c r="P90" s="93" t="s">
        <v>159</v>
      </c>
      <c r="Q90" s="93" t="s">
        <v>160</v>
      </c>
      <c r="R90" s="93" t="s">
        <v>161</v>
      </c>
      <c r="S90" s="93" t="s">
        <v>162</v>
      </c>
      <c r="T90" s="94" t="s">
        <v>163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164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P92+P111</f>
        <v>0</v>
      </c>
      <c r="Q91" s="96"/>
      <c r="R91" s="185">
        <f>R92+R111</f>
        <v>40.571980000000003</v>
      </c>
      <c r="S91" s="96"/>
      <c r="T91" s="186">
        <f>T92+T111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72</v>
      </c>
      <c r="AU91" s="17" t="s">
        <v>136</v>
      </c>
      <c r="BK91" s="187">
        <f>BK92+BK111</f>
        <v>0</v>
      </c>
    </row>
    <row r="92" s="12" customFormat="1" ht="25.92" customHeight="1">
      <c r="A92" s="12"/>
      <c r="B92" s="188"/>
      <c r="C92" s="189"/>
      <c r="D92" s="190" t="s">
        <v>72</v>
      </c>
      <c r="E92" s="191" t="s">
        <v>165</v>
      </c>
      <c r="F92" s="191" t="s">
        <v>166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P93+P94+P98+P108</f>
        <v>0</v>
      </c>
      <c r="Q92" s="196"/>
      <c r="R92" s="197">
        <f>R93+R94+R98+R108</f>
        <v>40.571980000000003</v>
      </c>
      <c r="S92" s="196"/>
      <c r="T92" s="198">
        <f>T93+T94+T98+T108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73</v>
      </c>
      <c r="AY92" s="199" t="s">
        <v>167</v>
      </c>
      <c r="BK92" s="201">
        <f>BK93+BK94+BK98+BK108</f>
        <v>0</v>
      </c>
    </row>
    <row r="93" s="12" customFormat="1" ht="22.8" customHeight="1">
      <c r="A93" s="12"/>
      <c r="B93" s="188"/>
      <c r="C93" s="189"/>
      <c r="D93" s="190" t="s">
        <v>72</v>
      </c>
      <c r="E93" s="202" t="s">
        <v>81</v>
      </c>
      <c r="F93" s="202" t="s">
        <v>168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v>0</v>
      </c>
      <c r="Q93" s="196"/>
      <c r="R93" s="197">
        <v>0</v>
      </c>
      <c r="S93" s="196"/>
      <c r="T93" s="198"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81</v>
      </c>
      <c r="AY93" s="199" t="s">
        <v>167</v>
      </c>
      <c r="BK93" s="201"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220</v>
      </c>
      <c r="F94" s="202" t="s">
        <v>870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SUM(P95:P97)</f>
        <v>0</v>
      </c>
      <c r="Q94" s="196"/>
      <c r="R94" s="197">
        <f>SUM(R95:R97)</f>
        <v>0.84160000000000001</v>
      </c>
      <c r="S94" s="196"/>
      <c r="T94" s="198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167</v>
      </c>
      <c r="BK94" s="201">
        <f>SUM(BK95:BK97)</f>
        <v>0</v>
      </c>
    </row>
    <row r="95" s="2" customFormat="1" ht="16.5" customHeight="1">
      <c r="A95" s="38"/>
      <c r="B95" s="39"/>
      <c r="C95" s="204" t="s">
        <v>81</v>
      </c>
      <c r="D95" s="204" t="s">
        <v>169</v>
      </c>
      <c r="E95" s="205" t="s">
        <v>871</v>
      </c>
      <c r="F95" s="206" t="s">
        <v>872</v>
      </c>
      <c r="G95" s="207" t="s">
        <v>342</v>
      </c>
      <c r="H95" s="208">
        <v>2</v>
      </c>
      <c r="I95" s="209"/>
      <c r="J95" s="210">
        <f>ROUND(I95*H95,2)</f>
        <v>0</v>
      </c>
      <c r="K95" s="206" t="s">
        <v>183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0.42080000000000001</v>
      </c>
      <c r="R95" s="213">
        <f>Q95*H95</f>
        <v>0.84160000000000001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173</v>
      </c>
      <c r="AT95" s="215" t="s">
        <v>169</v>
      </c>
      <c r="AU95" s="215" t="s">
        <v>83</v>
      </c>
      <c r="AY95" s="17" t="s">
        <v>167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173</v>
      </c>
      <c r="BM95" s="215" t="s">
        <v>873</v>
      </c>
    </row>
    <row r="96" s="2" customFormat="1">
      <c r="A96" s="38"/>
      <c r="B96" s="39"/>
      <c r="C96" s="40"/>
      <c r="D96" s="244" t="s">
        <v>185</v>
      </c>
      <c r="E96" s="40"/>
      <c r="F96" s="245" t="s">
        <v>874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185</v>
      </c>
      <c r="AU96" s="17" t="s">
        <v>83</v>
      </c>
    </row>
    <row r="97" s="13" customFormat="1">
      <c r="A97" s="13"/>
      <c r="B97" s="222"/>
      <c r="C97" s="223"/>
      <c r="D97" s="217" t="s">
        <v>177</v>
      </c>
      <c r="E97" s="224" t="s">
        <v>19</v>
      </c>
      <c r="F97" s="225" t="s">
        <v>875</v>
      </c>
      <c r="G97" s="223"/>
      <c r="H97" s="226">
        <v>2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177</v>
      </c>
      <c r="AU97" s="232" t="s">
        <v>83</v>
      </c>
      <c r="AV97" s="13" t="s">
        <v>83</v>
      </c>
      <c r="AW97" s="13" t="s">
        <v>33</v>
      </c>
      <c r="AX97" s="13" t="s">
        <v>81</v>
      </c>
      <c r="AY97" s="232" t="s">
        <v>167</v>
      </c>
    </row>
    <row r="98" s="12" customFormat="1" ht="22.8" customHeight="1">
      <c r="A98" s="12"/>
      <c r="B98" s="188"/>
      <c r="C98" s="189"/>
      <c r="D98" s="190" t="s">
        <v>72</v>
      </c>
      <c r="E98" s="202" t="s">
        <v>225</v>
      </c>
      <c r="F98" s="202" t="s">
        <v>338</v>
      </c>
      <c r="G98" s="189"/>
      <c r="H98" s="189"/>
      <c r="I98" s="192"/>
      <c r="J98" s="203">
        <f>BK98</f>
        <v>0</v>
      </c>
      <c r="K98" s="189"/>
      <c r="L98" s="194"/>
      <c r="M98" s="195"/>
      <c r="N98" s="196"/>
      <c r="O98" s="196"/>
      <c r="P98" s="197">
        <f>SUM(P99:P107)</f>
        <v>0</v>
      </c>
      <c r="Q98" s="196"/>
      <c r="R98" s="197">
        <f>SUM(R99:R107)</f>
        <v>39.730380000000004</v>
      </c>
      <c r="S98" s="196"/>
      <c r="T98" s="198">
        <f>SUM(T99:T107)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81</v>
      </c>
      <c r="AT98" s="200" t="s">
        <v>72</v>
      </c>
      <c r="AU98" s="200" t="s">
        <v>81</v>
      </c>
      <c r="AY98" s="199" t="s">
        <v>167</v>
      </c>
      <c r="BK98" s="201">
        <f>SUM(BK99:BK107)</f>
        <v>0</v>
      </c>
    </row>
    <row r="99" s="2" customFormat="1" ht="24.15" customHeight="1">
      <c r="A99" s="38"/>
      <c r="B99" s="39"/>
      <c r="C99" s="204" t="s">
        <v>83</v>
      </c>
      <c r="D99" s="204" t="s">
        <v>169</v>
      </c>
      <c r="E99" s="205" t="s">
        <v>876</v>
      </c>
      <c r="F99" s="206" t="s">
        <v>877</v>
      </c>
      <c r="G99" s="207" t="s">
        <v>329</v>
      </c>
      <c r="H99" s="208">
        <v>132</v>
      </c>
      <c r="I99" s="209"/>
      <c r="J99" s="210">
        <f>ROUND(I99*H99,2)</f>
        <v>0</v>
      </c>
      <c r="K99" s="206" t="s">
        <v>183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0.20219000000000001</v>
      </c>
      <c r="R99" s="213">
        <f>Q99*H99</f>
        <v>26.689080000000001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173</v>
      </c>
      <c r="AT99" s="215" t="s">
        <v>169</v>
      </c>
      <c r="AU99" s="215" t="s">
        <v>83</v>
      </c>
      <c r="AY99" s="17" t="s">
        <v>167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173</v>
      </c>
      <c r="BM99" s="215" t="s">
        <v>878</v>
      </c>
    </row>
    <row r="100" s="2" customFormat="1">
      <c r="A100" s="38"/>
      <c r="B100" s="39"/>
      <c r="C100" s="40"/>
      <c r="D100" s="244" t="s">
        <v>185</v>
      </c>
      <c r="E100" s="40"/>
      <c r="F100" s="245" t="s">
        <v>879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185</v>
      </c>
      <c r="AU100" s="17" t="s">
        <v>83</v>
      </c>
    </row>
    <row r="101" s="13" customFormat="1">
      <c r="A101" s="13"/>
      <c r="B101" s="222"/>
      <c r="C101" s="223"/>
      <c r="D101" s="217" t="s">
        <v>177</v>
      </c>
      <c r="E101" s="224" t="s">
        <v>19</v>
      </c>
      <c r="F101" s="225" t="s">
        <v>880</v>
      </c>
      <c r="G101" s="223"/>
      <c r="H101" s="226">
        <v>132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177</v>
      </c>
      <c r="AU101" s="232" t="s">
        <v>83</v>
      </c>
      <c r="AV101" s="13" t="s">
        <v>83</v>
      </c>
      <c r="AW101" s="13" t="s">
        <v>33</v>
      </c>
      <c r="AX101" s="13" t="s">
        <v>81</v>
      </c>
      <c r="AY101" s="232" t="s">
        <v>167</v>
      </c>
    </row>
    <row r="102" s="2" customFormat="1" ht="16.5" customHeight="1">
      <c r="A102" s="38"/>
      <c r="B102" s="39"/>
      <c r="C102" s="246" t="s">
        <v>188</v>
      </c>
      <c r="D102" s="246" t="s">
        <v>252</v>
      </c>
      <c r="E102" s="247" t="s">
        <v>881</v>
      </c>
      <c r="F102" s="248" t="s">
        <v>882</v>
      </c>
      <c r="G102" s="249" t="s">
        <v>329</v>
      </c>
      <c r="H102" s="250">
        <v>111</v>
      </c>
      <c r="I102" s="251"/>
      <c r="J102" s="252">
        <f>ROUND(I102*H102,2)</f>
        <v>0</v>
      </c>
      <c r="K102" s="248" t="s">
        <v>183</v>
      </c>
      <c r="L102" s="253"/>
      <c r="M102" s="254" t="s">
        <v>19</v>
      </c>
      <c r="N102" s="255" t="s">
        <v>44</v>
      </c>
      <c r="O102" s="84"/>
      <c r="P102" s="213">
        <f>O102*H102</f>
        <v>0</v>
      </c>
      <c r="Q102" s="213">
        <v>0.10199999999999999</v>
      </c>
      <c r="R102" s="213">
        <f>Q102*H102</f>
        <v>11.321999999999999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220</v>
      </c>
      <c r="AT102" s="215" t="s">
        <v>252</v>
      </c>
      <c r="AU102" s="215" t="s">
        <v>83</v>
      </c>
      <c r="AY102" s="17" t="s">
        <v>167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173</v>
      </c>
      <c r="BM102" s="215" t="s">
        <v>883</v>
      </c>
    </row>
    <row r="103" s="13" customFormat="1">
      <c r="A103" s="13"/>
      <c r="B103" s="222"/>
      <c r="C103" s="223"/>
      <c r="D103" s="217" t="s">
        <v>177</v>
      </c>
      <c r="E103" s="224" t="s">
        <v>19</v>
      </c>
      <c r="F103" s="225" t="s">
        <v>884</v>
      </c>
      <c r="G103" s="223"/>
      <c r="H103" s="226">
        <v>111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177</v>
      </c>
      <c r="AU103" s="232" t="s">
        <v>83</v>
      </c>
      <c r="AV103" s="13" t="s">
        <v>83</v>
      </c>
      <c r="AW103" s="13" t="s">
        <v>33</v>
      </c>
      <c r="AX103" s="13" t="s">
        <v>81</v>
      </c>
      <c r="AY103" s="232" t="s">
        <v>167</v>
      </c>
    </row>
    <row r="104" s="2" customFormat="1" ht="16.5" customHeight="1">
      <c r="A104" s="38"/>
      <c r="B104" s="39"/>
      <c r="C104" s="246" t="s">
        <v>173</v>
      </c>
      <c r="D104" s="246" t="s">
        <v>252</v>
      </c>
      <c r="E104" s="247" t="s">
        <v>386</v>
      </c>
      <c r="F104" s="248" t="s">
        <v>387</v>
      </c>
      <c r="G104" s="249" t="s">
        <v>329</v>
      </c>
      <c r="H104" s="250">
        <v>22</v>
      </c>
      <c r="I104" s="251"/>
      <c r="J104" s="252">
        <f>ROUND(I104*H104,2)</f>
        <v>0</v>
      </c>
      <c r="K104" s="248" t="s">
        <v>183</v>
      </c>
      <c r="L104" s="253"/>
      <c r="M104" s="254" t="s">
        <v>19</v>
      </c>
      <c r="N104" s="255" t="s">
        <v>44</v>
      </c>
      <c r="O104" s="84"/>
      <c r="P104" s="213">
        <f>O104*H104</f>
        <v>0</v>
      </c>
      <c r="Q104" s="213">
        <v>0.048300000000000003</v>
      </c>
      <c r="R104" s="213">
        <f>Q104*H104</f>
        <v>1.0626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220</v>
      </c>
      <c r="AT104" s="215" t="s">
        <v>252</v>
      </c>
      <c r="AU104" s="215" t="s">
        <v>83</v>
      </c>
      <c r="AY104" s="17" t="s">
        <v>167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173</v>
      </c>
      <c r="BM104" s="215" t="s">
        <v>885</v>
      </c>
    </row>
    <row r="105" s="13" customFormat="1">
      <c r="A105" s="13"/>
      <c r="B105" s="222"/>
      <c r="C105" s="223"/>
      <c r="D105" s="217" t="s">
        <v>177</v>
      </c>
      <c r="E105" s="224" t="s">
        <v>19</v>
      </c>
      <c r="F105" s="225" t="s">
        <v>886</v>
      </c>
      <c r="G105" s="223"/>
      <c r="H105" s="226">
        <v>22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177</v>
      </c>
      <c r="AU105" s="232" t="s">
        <v>83</v>
      </c>
      <c r="AV105" s="13" t="s">
        <v>83</v>
      </c>
      <c r="AW105" s="13" t="s">
        <v>33</v>
      </c>
      <c r="AX105" s="13" t="s">
        <v>81</v>
      </c>
      <c r="AY105" s="232" t="s">
        <v>167</v>
      </c>
    </row>
    <row r="106" s="2" customFormat="1" ht="16.5" customHeight="1">
      <c r="A106" s="38"/>
      <c r="B106" s="39"/>
      <c r="C106" s="246" t="s">
        <v>200</v>
      </c>
      <c r="D106" s="246" t="s">
        <v>252</v>
      </c>
      <c r="E106" s="247" t="s">
        <v>887</v>
      </c>
      <c r="F106" s="248" t="s">
        <v>888</v>
      </c>
      <c r="G106" s="249" t="s">
        <v>329</v>
      </c>
      <c r="H106" s="250">
        <v>10</v>
      </c>
      <c r="I106" s="251"/>
      <c r="J106" s="252">
        <f>ROUND(I106*H106,2)</f>
        <v>0</v>
      </c>
      <c r="K106" s="248" t="s">
        <v>183</v>
      </c>
      <c r="L106" s="253"/>
      <c r="M106" s="254" t="s">
        <v>19</v>
      </c>
      <c r="N106" s="255" t="s">
        <v>44</v>
      </c>
      <c r="O106" s="84"/>
      <c r="P106" s="213">
        <f>O106*H106</f>
        <v>0</v>
      </c>
      <c r="Q106" s="213">
        <v>0.065670000000000006</v>
      </c>
      <c r="R106" s="213">
        <f>Q106*H106</f>
        <v>0.65670000000000006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220</v>
      </c>
      <c r="AT106" s="215" t="s">
        <v>252</v>
      </c>
      <c r="AU106" s="215" t="s">
        <v>83</v>
      </c>
      <c r="AY106" s="17" t="s">
        <v>167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173</v>
      </c>
      <c r="BM106" s="215" t="s">
        <v>889</v>
      </c>
    </row>
    <row r="107" s="13" customFormat="1">
      <c r="A107" s="13"/>
      <c r="B107" s="222"/>
      <c r="C107" s="223"/>
      <c r="D107" s="217" t="s">
        <v>177</v>
      </c>
      <c r="E107" s="224" t="s">
        <v>19</v>
      </c>
      <c r="F107" s="225" t="s">
        <v>890</v>
      </c>
      <c r="G107" s="223"/>
      <c r="H107" s="226">
        <v>10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177</v>
      </c>
      <c r="AU107" s="232" t="s">
        <v>83</v>
      </c>
      <c r="AV107" s="13" t="s">
        <v>83</v>
      </c>
      <c r="AW107" s="13" t="s">
        <v>33</v>
      </c>
      <c r="AX107" s="13" t="s">
        <v>81</v>
      </c>
      <c r="AY107" s="232" t="s">
        <v>167</v>
      </c>
    </row>
    <row r="108" s="12" customFormat="1" ht="22.8" customHeight="1">
      <c r="A108" s="12"/>
      <c r="B108" s="188"/>
      <c r="C108" s="189"/>
      <c r="D108" s="190" t="s">
        <v>72</v>
      </c>
      <c r="E108" s="202" t="s">
        <v>409</v>
      </c>
      <c r="F108" s="202" t="s">
        <v>410</v>
      </c>
      <c r="G108" s="189"/>
      <c r="H108" s="189"/>
      <c r="I108" s="192"/>
      <c r="J108" s="203">
        <f>BK108</f>
        <v>0</v>
      </c>
      <c r="K108" s="189"/>
      <c r="L108" s="194"/>
      <c r="M108" s="195"/>
      <c r="N108" s="196"/>
      <c r="O108" s="196"/>
      <c r="P108" s="197">
        <f>SUM(P109:P110)</f>
        <v>0</v>
      </c>
      <c r="Q108" s="196"/>
      <c r="R108" s="197">
        <f>SUM(R109:R110)</f>
        <v>0</v>
      </c>
      <c r="S108" s="196"/>
      <c r="T108" s="198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9" t="s">
        <v>81</v>
      </c>
      <c r="AT108" s="200" t="s">
        <v>72</v>
      </c>
      <c r="AU108" s="200" t="s">
        <v>81</v>
      </c>
      <c r="AY108" s="199" t="s">
        <v>167</v>
      </c>
      <c r="BK108" s="201">
        <f>SUM(BK109:BK110)</f>
        <v>0</v>
      </c>
    </row>
    <row r="109" s="2" customFormat="1" ht="24.15" customHeight="1">
      <c r="A109" s="38"/>
      <c r="B109" s="39"/>
      <c r="C109" s="204" t="s">
        <v>206</v>
      </c>
      <c r="D109" s="204" t="s">
        <v>169</v>
      </c>
      <c r="E109" s="205" t="s">
        <v>412</v>
      </c>
      <c r="F109" s="206" t="s">
        <v>413</v>
      </c>
      <c r="G109" s="207" t="s">
        <v>360</v>
      </c>
      <c r="H109" s="208">
        <v>40.572000000000003</v>
      </c>
      <c r="I109" s="209"/>
      <c r="J109" s="210">
        <f>ROUND(I109*H109,2)</f>
        <v>0</v>
      </c>
      <c r="K109" s="206" t="s">
        <v>183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173</v>
      </c>
      <c r="AT109" s="215" t="s">
        <v>169</v>
      </c>
      <c r="AU109" s="215" t="s">
        <v>83</v>
      </c>
      <c r="AY109" s="17" t="s">
        <v>167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173</v>
      </c>
      <c r="BM109" s="215" t="s">
        <v>891</v>
      </c>
    </row>
    <row r="110" s="2" customFormat="1">
      <c r="A110" s="38"/>
      <c r="B110" s="39"/>
      <c r="C110" s="40"/>
      <c r="D110" s="244" t="s">
        <v>185</v>
      </c>
      <c r="E110" s="40"/>
      <c r="F110" s="245" t="s">
        <v>415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185</v>
      </c>
      <c r="AU110" s="17" t="s">
        <v>83</v>
      </c>
    </row>
    <row r="111" s="12" customFormat="1" ht="25.92" customHeight="1">
      <c r="A111" s="12"/>
      <c r="B111" s="188"/>
      <c r="C111" s="189"/>
      <c r="D111" s="190" t="s">
        <v>72</v>
      </c>
      <c r="E111" s="191" t="s">
        <v>416</v>
      </c>
      <c r="F111" s="191" t="s">
        <v>417</v>
      </c>
      <c r="G111" s="189"/>
      <c r="H111" s="189"/>
      <c r="I111" s="192"/>
      <c r="J111" s="193">
        <f>BK111</f>
        <v>0</v>
      </c>
      <c r="K111" s="189"/>
      <c r="L111" s="194"/>
      <c r="M111" s="195"/>
      <c r="N111" s="196"/>
      <c r="O111" s="196"/>
      <c r="P111" s="197">
        <f>P112+P122+P126+P130+P134+P138</f>
        <v>0</v>
      </c>
      <c r="Q111" s="196"/>
      <c r="R111" s="197">
        <f>R112+R122+R126+R130+R134+R138</f>
        <v>0</v>
      </c>
      <c r="S111" s="196"/>
      <c r="T111" s="198">
        <f>T112+T122+T126+T130+T134+T138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9" t="s">
        <v>200</v>
      </c>
      <c r="AT111" s="200" t="s">
        <v>72</v>
      </c>
      <c r="AU111" s="200" t="s">
        <v>73</v>
      </c>
      <c r="AY111" s="199" t="s">
        <v>167</v>
      </c>
      <c r="BK111" s="201">
        <f>BK112+BK122+BK126+BK130+BK134+BK138</f>
        <v>0</v>
      </c>
    </row>
    <row r="112" s="12" customFormat="1" ht="22.8" customHeight="1">
      <c r="A112" s="12"/>
      <c r="B112" s="188"/>
      <c r="C112" s="189"/>
      <c r="D112" s="190" t="s">
        <v>72</v>
      </c>
      <c r="E112" s="202" t="s">
        <v>418</v>
      </c>
      <c r="F112" s="202" t="s">
        <v>419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200</v>
      </c>
      <c r="AT112" s="200" t="s">
        <v>72</v>
      </c>
      <c r="AU112" s="200" t="s">
        <v>81</v>
      </c>
      <c r="AY112" s="199" t="s">
        <v>167</v>
      </c>
      <c r="BK112" s="201">
        <f>SUM(BK113:BK121)</f>
        <v>0</v>
      </c>
    </row>
    <row r="113" s="2" customFormat="1" ht="16.5" customHeight="1">
      <c r="A113" s="38"/>
      <c r="B113" s="39"/>
      <c r="C113" s="204" t="s">
        <v>220</v>
      </c>
      <c r="D113" s="204" t="s">
        <v>169</v>
      </c>
      <c r="E113" s="205" t="s">
        <v>421</v>
      </c>
      <c r="F113" s="206" t="s">
        <v>422</v>
      </c>
      <c r="G113" s="207" t="s">
        <v>423</v>
      </c>
      <c r="H113" s="208">
        <v>1</v>
      </c>
      <c r="I113" s="209"/>
      <c r="J113" s="210">
        <f>ROUND(I113*H113,2)</f>
        <v>0</v>
      </c>
      <c r="K113" s="206" t="s">
        <v>183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424</v>
      </c>
      <c r="AT113" s="215" t="s">
        <v>169</v>
      </c>
      <c r="AU113" s="215" t="s">
        <v>83</v>
      </c>
      <c r="AY113" s="17" t="s">
        <v>167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424</v>
      </c>
      <c r="BM113" s="215" t="s">
        <v>892</v>
      </c>
    </row>
    <row r="114" s="2" customFormat="1">
      <c r="A114" s="38"/>
      <c r="B114" s="39"/>
      <c r="C114" s="40"/>
      <c r="D114" s="244" t="s">
        <v>185</v>
      </c>
      <c r="E114" s="40"/>
      <c r="F114" s="245" t="s">
        <v>426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185</v>
      </c>
      <c r="AU114" s="17" t="s">
        <v>83</v>
      </c>
    </row>
    <row r="115" s="2" customFormat="1">
      <c r="A115" s="38"/>
      <c r="B115" s="39"/>
      <c r="C115" s="40"/>
      <c r="D115" s="217" t="s">
        <v>175</v>
      </c>
      <c r="E115" s="40"/>
      <c r="F115" s="218" t="s">
        <v>427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175</v>
      </c>
      <c r="AU115" s="17" t="s">
        <v>83</v>
      </c>
    </row>
    <row r="116" s="2" customFormat="1" ht="16.5" customHeight="1">
      <c r="A116" s="38"/>
      <c r="B116" s="39"/>
      <c r="C116" s="204" t="s">
        <v>225</v>
      </c>
      <c r="D116" s="204" t="s">
        <v>169</v>
      </c>
      <c r="E116" s="205" t="s">
        <v>447</v>
      </c>
      <c r="F116" s="206" t="s">
        <v>448</v>
      </c>
      <c r="G116" s="207" t="s">
        <v>423</v>
      </c>
      <c r="H116" s="208">
        <v>1</v>
      </c>
      <c r="I116" s="209"/>
      <c r="J116" s="210">
        <f>ROUND(I116*H116,2)</f>
        <v>0</v>
      </c>
      <c r="K116" s="206" t="s">
        <v>183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424</v>
      </c>
      <c r="AT116" s="215" t="s">
        <v>169</v>
      </c>
      <c r="AU116" s="215" t="s">
        <v>83</v>
      </c>
      <c r="AY116" s="17" t="s">
        <v>167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424</v>
      </c>
      <c r="BM116" s="215" t="s">
        <v>893</v>
      </c>
    </row>
    <row r="117" s="2" customFormat="1">
      <c r="A117" s="38"/>
      <c r="B117" s="39"/>
      <c r="C117" s="40"/>
      <c r="D117" s="244" t="s">
        <v>185</v>
      </c>
      <c r="E117" s="40"/>
      <c r="F117" s="245" t="s">
        <v>450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185</v>
      </c>
      <c r="AU117" s="17" t="s">
        <v>83</v>
      </c>
    </row>
    <row r="118" s="2" customFormat="1">
      <c r="A118" s="38"/>
      <c r="B118" s="39"/>
      <c r="C118" s="40"/>
      <c r="D118" s="217" t="s">
        <v>175</v>
      </c>
      <c r="E118" s="40"/>
      <c r="F118" s="218" t="s">
        <v>451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175</v>
      </c>
      <c r="AU118" s="17" t="s">
        <v>83</v>
      </c>
    </row>
    <row r="119" s="2" customFormat="1" ht="16.5" customHeight="1">
      <c r="A119" s="38"/>
      <c r="B119" s="39"/>
      <c r="C119" s="204" t="s">
        <v>231</v>
      </c>
      <c r="D119" s="204" t="s">
        <v>169</v>
      </c>
      <c r="E119" s="205" t="s">
        <v>453</v>
      </c>
      <c r="F119" s="206" t="s">
        <v>454</v>
      </c>
      <c r="G119" s="207" t="s">
        <v>423</v>
      </c>
      <c r="H119" s="208">
        <v>1</v>
      </c>
      <c r="I119" s="209"/>
      <c r="J119" s="210">
        <f>ROUND(I119*H119,2)</f>
        <v>0</v>
      </c>
      <c r="K119" s="206" t="s">
        <v>183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424</v>
      </c>
      <c r="AT119" s="215" t="s">
        <v>169</v>
      </c>
      <c r="AU119" s="215" t="s">
        <v>83</v>
      </c>
      <c r="AY119" s="17" t="s">
        <v>167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424</v>
      </c>
      <c r="BM119" s="215" t="s">
        <v>894</v>
      </c>
    </row>
    <row r="120" s="2" customFormat="1">
      <c r="A120" s="38"/>
      <c r="B120" s="39"/>
      <c r="C120" s="40"/>
      <c r="D120" s="244" t="s">
        <v>185</v>
      </c>
      <c r="E120" s="40"/>
      <c r="F120" s="245" t="s">
        <v>456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185</v>
      </c>
      <c r="AU120" s="17" t="s">
        <v>83</v>
      </c>
    </row>
    <row r="121" s="2" customFormat="1">
      <c r="A121" s="38"/>
      <c r="B121" s="39"/>
      <c r="C121" s="40"/>
      <c r="D121" s="217" t="s">
        <v>175</v>
      </c>
      <c r="E121" s="40"/>
      <c r="F121" s="218" t="s">
        <v>457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175</v>
      </c>
      <c r="AU121" s="17" t="s">
        <v>83</v>
      </c>
    </row>
    <row r="122" s="12" customFormat="1" ht="22.8" customHeight="1">
      <c r="A122" s="12"/>
      <c r="B122" s="188"/>
      <c r="C122" s="189"/>
      <c r="D122" s="190" t="s">
        <v>72</v>
      </c>
      <c r="E122" s="202" t="s">
        <v>458</v>
      </c>
      <c r="F122" s="202" t="s">
        <v>459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SUM(P123:P125)</f>
        <v>0</v>
      </c>
      <c r="Q122" s="196"/>
      <c r="R122" s="197">
        <f>SUM(R123:R125)</f>
        <v>0</v>
      </c>
      <c r="S122" s="196"/>
      <c r="T122" s="198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200</v>
      </c>
      <c r="AT122" s="200" t="s">
        <v>72</v>
      </c>
      <c r="AU122" s="200" t="s">
        <v>81</v>
      </c>
      <c r="AY122" s="199" t="s">
        <v>167</v>
      </c>
      <c r="BK122" s="201">
        <f>SUM(BK123:BK125)</f>
        <v>0</v>
      </c>
    </row>
    <row r="123" s="2" customFormat="1" ht="16.5" customHeight="1">
      <c r="A123" s="38"/>
      <c r="B123" s="39"/>
      <c r="C123" s="204" t="s">
        <v>237</v>
      </c>
      <c r="D123" s="204" t="s">
        <v>169</v>
      </c>
      <c r="E123" s="205" t="s">
        <v>461</v>
      </c>
      <c r="F123" s="206" t="s">
        <v>459</v>
      </c>
      <c r="G123" s="207" t="s">
        <v>423</v>
      </c>
      <c r="H123" s="208">
        <v>1</v>
      </c>
      <c r="I123" s="209"/>
      <c r="J123" s="210">
        <f>ROUND(I123*H123,2)</f>
        <v>0</v>
      </c>
      <c r="K123" s="206" t="s">
        <v>183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424</v>
      </c>
      <c r="AT123" s="215" t="s">
        <v>169</v>
      </c>
      <c r="AU123" s="215" t="s">
        <v>83</v>
      </c>
      <c r="AY123" s="17" t="s">
        <v>167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424</v>
      </c>
      <c r="BM123" s="215" t="s">
        <v>895</v>
      </c>
    </row>
    <row r="124" s="2" customFormat="1">
      <c r="A124" s="38"/>
      <c r="B124" s="39"/>
      <c r="C124" s="40"/>
      <c r="D124" s="244" t="s">
        <v>185</v>
      </c>
      <c r="E124" s="40"/>
      <c r="F124" s="245" t="s">
        <v>463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185</v>
      </c>
      <c r="AU124" s="17" t="s">
        <v>83</v>
      </c>
    </row>
    <row r="125" s="2" customFormat="1">
      <c r="A125" s="38"/>
      <c r="B125" s="39"/>
      <c r="C125" s="40"/>
      <c r="D125" s="217" t="s">
        <v>175</v>
      </c>
      <c r="E125" s="40"/>
      <c r="F125" s="218" t="s">
        <v>439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175</v>
      </c>
      <c r="AU125" s="17" t="s">
        <v>83</v>
      </c>
    </row>
    <row r="126" s="12" customFormat="1" ht="22.8" customHeight="1">
      <c r="A126" s="12"/>
      <c r="B126" s="188"/>
      <c r="C126" s="189"/>
      <c r="D126" s="190" t="s">
        <v>72</v>
      </c>
      <c r="E126" s="202" t="s">
        <v>464</v>
      </c>
      <c r="F126" s="202" t="s">
        <v>465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SUM(P127:P129)</f>
        <v>0</v>
      </c>
      <c r="Q126" s="196"/>
      <c r="R126" s="197">
        <f>SUM(R127:R129)</f>
        <v>0</v>
      </c>
      <c r="S126" s="196"/>
      <c r="T126" s="198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200</v>
      </c>
      <c r="AT126" s="200" t="s">
        <v>72</v>
      </c>
      <c r="AU126" s="200" t="s">
        <v>81</v>
      </c>
      <c r="AY126" s="199" t="s">
        <v>167</v>
      </c>
      <c r="BK126" s="201">
        <f>SUM(BK127:BK129)</f>
        <v>0</v>
      </c>
    </row>
    <row r="127" s="2" customFormat="1" ht="16.5" customHeight="1">
      <c r="A127" s="38"/>
      <c r="B127" s="39"/>
      <c r="C127" s="204" t="s">
        <v>245</v>
      </c>
      <c r="D127" s="204" t="s">
        <v>169</v>
      </c>
      <c r="E127" s="205" t="s">
        <v>467</v>
      </c>
      <c r="F127" s="206" t="s">
        <v>465</v>
      </c>
      <c r="G127" s="207" t="s">
        <v>423</v>
      </c>
      <c r="H127" s="208">
        <v>1</v>
      </c>
      <c r="I127" s="209"/>
      <c r="J127" s="210">
        <f>ROUND(I127*H127,2)</f>
        <v>0</v>
      </c>
      <c r="K127" s="206" t="s">
        <v>183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424</v>
      </c>
      <c r="AT127" s="215" t="s">
        <v>169</v>
      </c>
      <c r="AU127" s="215" t="s">
        <v>83</v>
      </c>
      <c r="AY127" s="17" t="s">
        <v>167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424</v>
      </c>
      <c r="BM127" s="215" t="s">
        <v>896</v>
      </c>
    </row>
    <row r="128" s="2" customFormat="1">
      <c r="A128" s="38"/>
      <c r="B128" s="39"/>
      <c r="C128" s="40"/>
      <c r="D128" s="244" t="s">
        <v>185</v>
      </c>
      <c r="E128" s="40"/>
      <c r="F128" s="245" t="s">
        <v>469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185</v>
      </c>
      <c r="AU128" s="17" t="s">
        <v>83</v>
      </c>
    </row>
    <row r="129" s="2" customFormat="1">
      <c r="A129" s="38"/>
      <c r="B129" s="39"/>
      <c r="C129" s="40"/>
      <c r="D129" s="217" t="s">
        <v>175</v>
      </c>
      <c r="E129" s="40"/>
      <c r="F129" s="218" t="s">
        <v>470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83</v>
      </c>
    </row>
    <row r="130" s="12" customFormat="1" ht="22.8" customHeight="1">
      <c r="A130" s="12"/>
      <c r="B130" s="188"/>
      <c r="C130" s="189"/>
      <c r="D130" s="190" t="s">
        <v>72</v>
      </c>
      <c r="E130" s="202" t="s">
        <v>471</v>
      </c>
      <c r="F130" s="202" t="s">
        <v>472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SUM(P131:P133)</f>
        <v>0</v>
      </c>
      <c r="Q130" s="196"/>
      <c r="R130" s="197">
        <f>SUM(R131:R133)</f>
        <v>0</v>
      </c>
      <c r="S130" s="196"/>
      <c r="T130" s="198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9" t="s">
        <v>200</v>
      </c>
      <c r="AT130" s="200" t="s">
        <v>72</v>
      </c>
      <c r="AU130" s="200" t="s">
        <v>81</v>
      </c>
      <c r="AY130" s="199" t="s">
        <v>167</v>
      </c>
      <c r="BK130" s="201">
        <f>SUM(BK131:BK133)</f>
        <v>0</v>
      </c>
    </row>
    <row r="131" s="2" customFormat="1" ht="16.5" customHeight="1">
      <c r="A131" s="38"/>
      <c r="B131" s="39"/>
      <c r="C131" s="204" t="s">
        <v>251</v>
      </c>
      <c r="D131" s="204" t="s">
        <v>169</v>
      </c>
      <c r="E131" s="205" t="s">
        <v>486</v>
      </c>
      <c r="F131" s="206" t="s">
        <v>487</v>
      </c>
      <c r="G131" s="207" t="s">
        <v>423</v>
      </c>
      <c r="H131" s="208">
        <v>1</v>
      </c>
      <c r="I131" s="209"/>
      <c r="J131" s="210">
        <f>ROUND(I131*H131,2)</f>
        <v>0</v>
      </c>
      <c r="K131" s="206" t="s">
        <v>183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424</v>
      </c>
      <c r="AT131" s="215" t="s">
        <v>169</v>
      </c>
      <c r="AU131" s="215" t="s">
        <v>83</v>
      </c>
      <c r="AY131" s="17" t="s">
        <v>167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424</v>
      </c>
      <c r="BM131" s="215" t="s">
        <v>897</v>
      </c>
    </row>
    <row r="132" s="2" customFormat="1">
      <c r="A132" s="38"/>
      <c r="B132" s="39"/>
      <c r="C132" s="40"/>
      <c r="D132" s="244" t="s">
        <v>185</v>
      </c>
      <c r="E132" s="40"/>
      <c r="F132" s="245" t="s">
        <v>489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185</v>
      </c>
      <c r="AU132" s="17" t="s">
        <v>83</v>
      </c>
    </row>
    <row r="133" s="2" customFormat="1">
      <c r="A133" s="38"/>
      <c r="B133" s="39"/>
      <c r="C133" s="40"/>
      <c r="D133" s="217" t="s">
        <v>175</v>
      </c>
      <c r="E133" s="40"/>
      <c r="F133" s="218" t="s">
        <v>490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83</v>
      </c>
    </row>
    <row r="134" s="12" customFormat="1" ht="22.8" customHeight="1">
      <c r="A134" s="12"/>
      <c r="B134" s="188"/>
      <c r="C134" s="189"/>
      <c r="D134" s="190" t="s">
        <v>72</v>
      </c>
      <c r="E134" s="202" t="s">
        <v>491</v>
      </c>
      <c r="F134" s="202" t="s">
        <v>492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SUM(P135:P137)</f>
        <v>0</v>
      </c>
      <c r="Q134" s="196"/>
      <c r="R134" s="197">
        <f>SUM(R135:R137)</f>
        <v>0</v>
      </c>
      <c r="S134" s="196"/>
      <c r="T134" s="198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200</v>
      </c>
      <c r="AT134" s="200" t="s">
        <v>72</v>
      </c>
      <c r="AU134" s="200" t="s">
        <v>81</v>
      </c>
      <c r="AY134" s="199" t="s">
        <v>167</v>
      </c>
      <c r="BK134" s="201">
        <f>SUM(BK135:BK137)</f>
        <v>0</v>
      </c>
    </row>
    <row r="135" s="2" customFormat="1" ht="16.5" customHeight="1">
      <c r="A135" s="38"/>
      <c r="B135" s="39"/>
      <c r="C135" s="204" t="s">
        <v>8</v>
      </c>
      <c r="D135" s="204" t="s">
        <v>169</v>
      </c>
      <c r="E135" s="205" t="s">
        <v>494</v>
      </c>
      <c r="F135" s="206" t="s">
        <v>492</v>
      </c>
      <c r="G135" s="207" t="s">
        <v>423</v>
      </c>
      <c r="H135" s="208">
        <v>1</v>
      </c>
      <c r="I135" s="209"/>
      <c r="J135" s="210">
        <f>ROUND(I135*H135,2)</f>
        <v>0</v>
      </c>
      <c r="K135" s="206" t="s">
        <v>183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424</v>
      </c>
      <c r="AT135" s="215" t="s">
        <v>169</v>
      </c>
      <c r="AU135" s="215" t="s">
        <v>83</v>
      </c>
      <c r="AY135" s="17" t="s">
        <v>167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424</v>
      </c>
      <c r="BM135" s="215" t="s">
        <v>898</v>
      </c>
    </row>
    <row r="136" s="2" customFormat="1">
      <c r="A136" s="38"/>
      <c r="B136" s="39"/>
      <c r="C136" s="40"/>
      <c r="D136" s="244" t="s">
        <v>185</v>
      </c>
      <c r="E136" s="40"/>
      <c r="F136" s="245" t="s">
        <v>496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185</v>
      </c>
      <c r="AU136" s="17" t="s">
        <v>83</v>
      </c>
    </row>
    <row r="137" s="2" customFormat="1">
      <c r="A137" s="38"/>
      <c r="B137" s="39"/>
      <c r="C137" s="40"/>
      <c r="D137" s="217" t="s">
        <v>175</v>
      </c>
      <c r="E137" s="40"/>
      <c r="F137" s="218" t="s">
        <v>439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83</v>
      </c>
    </row>
    <row r="138" s="12" customFormat="1" ht="22.8" customHeight="1">
      <c r="A138" s="12"/>
      <c r="B138" s="188"/>
      <c r="C138" s="189"/>
      <c r="D138" s="190" t="s">
        <v>72</v>
      </c>
      <c r="E138" s="202" t="s">
        <v>497</v>
      </c>
      <c r="F138" s="202" t="s">
        <v>498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SUM(P139:P141)</f>
        <v>0</v>
      </c>
      <c r="Q138" s="196"/>
      <c r="R138" s="197">
        <f>SUM(R139:R141)</f>
        <v>0</v>
      </c>
      <c r="S138" s="196"/>
      <c r="T138" s="198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9" t="s">
        <v>200</v>
      </c>
      <c r="AT138" s="200" t="s">
        <v>72</v>
      </c>
      <c r="AU138" s="200" t="s">
        <v>81</v>
      </c>
      <c r="AY138" s="199" t="s">
        <v>167</v>
      </c>
      <c r="BK138" s="201">
        <f>SUM(BK139:BK141)</f>
        <v>0</v>
      </c>
    </row>
    <row r="139" s="2" customFormat="1" ht="16.5" customHeight="1">
      <c r="A139" s="38"/>
      <c r="B139" s="39"/>
      <c r="C139" s="204" t="s">
        <v>271</v>
      </c>
      <c r="D139" s="204" t="s">
        <v>169</v>
      </c>
      <c r="E139" s="205" t="s">
        <v>500</v>
      </c>
      <c r="F139" s="206" t="s">
        <v>498</v>
      </c>
      <c r="G139" s="207" t="s">
        <v>423</v>
      </c>
      <c r="H139" s="208">
        <v>1</v>
      </c>
      <c r="I139" s="209"/>
      <c r="J139" s="210">
        <f>ROUND(I139*H139,2)</f>
        <v>0</v>
      </c>
      <c r="K139" s="206" t="s">
        <v>183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424</v>
      </c>
      <c r="AT139" s="215" t="s">
        <v>169</v>
      </c>
      <c r="AU139" s="215" t="s">
        <v>83</v>
      </c>
      <c r="AY139" s="17" t="s">
        <v>167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424</v>
      </c>
      <c r="BM139" s="215" t="s">
        <v>899</v>
      </c>
    </row>
    <row r="140" s="2" customFormat="1">
      <c r="A140" s="38"/>
      <c r="B140" s="39"/>
      <c r="C140" s="40"/>
      <c r="D140" s="244" t="s">
        <v>185</v>
      </c>
      <c r="E140" s="40"/>
      <c r="F140" s="245" t="s">
        <v>502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185</v>
      </c>
      <c r="AU140" s="17" t="s">
        <v>83</v>
      </c>
    </row>
    <row r="141" s="2" customFormat="1">
      <c r="A141" s="38"/>
      <c r="B141" s="39"/>
      <c r="C141" s="40"/>
      <c r="D141" s="217" t="s">
        <v>175</v>
      </c>
      <c r="E141" s="40"/>
      <c r="F141" s="218" t="s">
        <v>439</v>
      </c>
      <c r="G141" s="40"/>
      <c r="H141" s="40"/>
      <c r="I141" s="219"/>
      <c r="J141" s="40"/>
      <c r="K141" s="40"/>
      <c r="L141" s="44"/>
      <c r="M141" s="256"/>
      <c r="N141" s="257"/>
      <c r="O141" s="258"/>
      <c r="P141" s="258"/>
      <c r="Q141" s="258"/>
      <c r="R141" s="258"/>
      <c r="S141" s="258"/>
      <c r="T141" s="259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83</v>
      </c>
    </row>
    <row r="142" s="2" customFormat="1" ht="6.96" customHeight="1">
      <c r="A142" s="38"/>
      <c r="B142" s="59"/>
      <c r="C142" s="60"/>
      <c r="D142" s="60"/>
      <c r="E142" s="60"/>
      <c r="F142" s="60"/>
      <c r="G142" s="60"/>
      <c r="H142" s="60"/>
      <c r="I142" s="60"/>
      <c r="J142" s="60"/>
      <c r="K142" s="60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BU1AFETtzZ76FOMt1o2wttUFAR0JDC6k8Q+YSsk4JA/yjsWvV3bdgcUeQ4cTBBUPMqsiu8TrNGgknU5ejnV28w==" hashValue="OUWZQOjvG3hoogN1zc2vtgBUOzezQhwSNVgTUiEtBWHTIuerzmBLcRqVxKCHxYkWQP2+SDTxUe9cqXxIPuwyog==" algorithmName="SHA-512" password="CC35"/>
  <autoFilter ref="C90:K14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2_02/899331111"/>
    <hyperlink ref="F100" r:id="rId2" display="https://podminky.urs.cz/item/CS_URS_2022_02/916131113"/>
    <hyperlink ref="F110" r:id="rId3" display="https://podminky.urs.cz/item/CS_URS_2022_02/998225111"/>
    <hyperlink ref="F114" r:id="rId4" display="https://podminky.urs.cz/item/CS_URS_2022_02/011002000"/>
    <hyperlink ref="F117" r:id="rId5" display="https://podminky.urs.cz/item/CS_URS_2022_02/012203000"/>
    <hyperlink ref="F120" r:id="rId6" display="https://podminky.urs.cz/item/CS_URS_2022_02/013254000"/>
    <hyperlink ref="F124" r:id="rId7" display="https://podminky.urs.cz/item/CS_URS_2022_02/020001000"/>
    <hyperlink ref="F128" r:id="rId8" display="https://podminky.urs.cz/item/CS_URS_2022_02/030001000"/>
    <hyperlink ref="F132" r:id="rId9" display="https://podminky.urs.cz/item/CS_URS_2022_02/045002000"/>
    <hyperlink ref="F136" r:id="rId10" display="https://podminky.urs.cz/item/CS_URS_2022_02/060001000"/>
    <hyperlink ref="F140" r:id="rId11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Podracký Ivo</dc:creator>
  <cp:lastModifiedBy>Podracký Ivo</cp:lastModifiedBy>
  <dcterms:created xsi:type="dcterms:W3CDTF">2023-03-20T16:14:22Z</dcterms:created>
  <dcterms:modified xsi:type="dcterms:W3CDTF">2023-03-20T16:14:44Z</dcterms:modified>
</cp:coreProperties>
</file>